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Exhibit 1, Schedule A" sheetId="1" r:id="rId1"/>
    <sheet name="Exhibit 1, Schedule B" sheetId="2" r:id="rId2"/>
    <sheet name="Exhibit 1, Schedule C" sheetId="3" r:id="rId3"/>
    <sheet name="Exhibit 2, Schedule A" sheetId="4" r:id="rId4"/>
    <sheet name="Exhibit 2, Schedule B" sheetId="5" r:id="rId5"/>
    <sheet name="Exhibit 2, Schedule C" sheetId="6" r:id="rId6"/>
    <sheet name="Exhibit 3" sheetId="7" r:id="rId7"/>
    <sheet name="Exhibit 4" sheetId="8" r:id="rId8"/>
    <sheet name="Rates" sheetId="9" r:id="rId9"/>
    <sheet name="Known Changes Worksheet" sheetId="10" r:id="rId10"/>
  </sheets>
  <externalReferences>
    <externalReference r:id="rId13"/>
  </externalReferences>
  <definedNames>
    <definedName name="_xlnm.Print_Area" localSheetId="0">'Exhibit 1, Schedule A'!$A$1:$F$47</definedName>
    <definedName name="_xlnm.Print_Area" localSheetId="1">'Exhibit 1, Schedule B'!$A$1:$G$45</definedName>
    <definedName name="_xlnm.Print_Area" localSheetId="2">'Exhibit 1, Schedule C'!$A$1:$G$39</definedName>
    <definedName name="_xlnm.Print_Area" localSheetId="3">'Exhibit 2, Schedule A'!$A$1:$G$36</definedName>
    <definedName name="_xlnm.Print_Area" localSheetId="4">'Exhibit 2, Schedule B'!$A$1:$G$40</definedName>
    <definedName name="_xlnm.Print_Area" localSheetId="5">'Exhibit 2, Schedule C'!$A$1:$G$51</definedName>
    <definedName name="_xlnm.Print_Area" localSheetId="6">'Exhibit 3'!$A$1:$H$47</definedName>
    <definedName name="_xlnm.Print_Area" localSheetId="7">'Exhibit 4'!$A$1:$G$43</definedName>
  </definedNames>
  <calcPr fullCalcOnLoad="1"/>
</workbook>
</file>

<file path=xl/sharedStrings.xml><?xml version="1.0" encoding="utf-8"?>
<sst xmlns="http://schemas.openxmlformats.org/spreadsheetml/2006/main" count="390" uniqueCount="241">
  <si>
    <t>ACCT #</t>
  </si>
  <si>
    <t>DESCRIPTION</t>
  </si>
  <si>
    <t>Organization</t>
  </si>
  <si>
    <t>Franchises and Consents</t>
  </si>
  <si>
    <t>Land &amp; Land Rights</t>
  </si>
  <si>
    <t>Structures and Improvements</t>
  </si>
  <si>
    <t>Collecting &amp; Impounding Reservoirs</t>
  </si>
  <si>
    <t>Lake, River &amp; Other Intakes</t>
  </si>
  <si>
    <t>Wells</t>
  </si>
  <si>
    <t>Infiltration Galleries &amp; Tunnels</t>
  </si>
  <si>
    <t>Supply Mains</t>
  </si>
  <si>
    <t>Power Generation Equipment</t>
  </si>
  <si>
    <t>Power Pumping Equipment</t>
  </si>
  <si>
    <t>Purification Systems</t>
  </si>
  <si>
    <t>Distribution Reservoirs &amp; Standpipes</t>
  </si>
  <si>
    <t>Trans. &amp; Distrib. Mains &amp; Accessories</t>
  </si>
  <si>
    <t>Services</t>
  </si>
  <si>
    <t>Meters and Meter Installations</t>
  </si>
  <si>
    <t>Hydrants</t>
  </si>
  <si>
    <t>Backflow Prevention Devices</t>
  </si>
  <si>
    <t>Other Plant &amp; Misc. Equipment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</si>
  <si>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</si>
  <si>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</si>
  <si>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</si>
  <si>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</si>
  <si>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</si>
  <si>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</si>
  <si>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Communications Equipment</t>
  </si>
  <si>
    <t>Miscellaneous Equipment</t>
  </si>
  <si>
    <t>Other Tangible Property</t>
  </si>
  <si>
    <t>TOTAL PLANT IN SERVICE</t>
  </si>
  <si>
    <t xml:space="preserve">(Add lines 1 - 28)   </t>
  </si>
  <si>
    <t>RATE BASE (SCHEDULE "A" ACCOUNT 101 PLANT IN SERVICE )</t>
  </si>
  <si>
    <t>Idaho PUC Case Number:</t>
  </si>
  <si>
    <t>Plant in Service (Annual Report, pg. 5)</t>
  </si>
  <si>
    <t>(A)</t>
  </si>
  <si>
    <t>Actual</t>
  </si>
  <si>
    <t>(B)</t>
  </si>
  <si>
    <t>Known</t>
  </si>
  <si>
    <t>Changes*</t>
  </si>
  <si>
    <t>(C)</t>
  </si>
  <si>
    <t>Pro Forma</t>
  </si>
  <si>
    <t>(A + B)</t>
  </si>
  <si>
    <t>the development of each "Known Change" to the test</t>
  </si>
  <si>
    <t>year data.</t>
  </si>
  <si>
    <t>Exhibit No. 1</t>
  </si>
  <si>
    <t>Schedule A</t>
  </si>
  <si>
    <t>*Attach detailed explanations and calculations showing</t>
  </si>
  <si>
    <t xml:space="preserve">TOTALS (Add Lines 1 - 25)  </t>
  </si>
  <si>
    <t>RATE BASE (SCHEDULE "B" ACCUMULATED DEPRECIATION)</t>
  </si>
  <si>
    <t>Accumulated Depreciation (Annual Report, pg. 6)</t>
  </si>
  <si>
    <t>*Attach detailed explanations and</t>
  </si>
  <si>
    <t>calculations showing the development</t>
  </si>
  <si>
    <t>of each "Known Change" to the test</t>
  </si>
  <si>
    <t>Schedule B</t>
  </si>
  <si>
    <t>Total Plant in Service (Ex 1, Sch A, line 29)</t>
  </si>
  <si>
    <t>Accumulated Depreciation (Ex 1, Sch B, line 26)</t>
  </si>
  <si>
    <t>Net Plant in Service (Line 1 less line 2)</t>
  </si>
  <si>
    <t>RATE BASE (SCHEDULE "C" SUMMARY)</t>
  </si>
  <si>
    <t>Test Year</t>
  </si>
  <si>
    <t>Add Utility Plant Acquisition Adjustment**</t>
  </si>
  <si>
    <t>(Annual Report page 7, line 5)</t>
  </si>
  <si>
    <t>Add Materials &amp; Supplies Inventories</t>
  </si>
  <si>
    <t>(Annual Report page 7, line 22)</t>
  </si>
  <si>
    <t>Less Accum Amortization Util Plant Acq Adj**</t>
  </si>
  <si>
    <t>(Annual Report page 7, line 12)</t>
  </si>
  <si>
    <t>Less Customer Advances for Construction</t>
  </si>
  <si>
    <t>(Annual Report page 8, line 22)</t>
  </si>
  <si>
    <t>Less Contributions in Aid of Construction</t>
  </si>
  <si>
    <t>(Annual Report page 8, line 27)</t>
  </si>
  <si>
    <t>Add Working Capital (1/8 Operating Expenses)</t>
  </si>
  <si>
    <t>(Exhibit No. 2, Sch B, line 22/8)</t>
  </si>
  <si>
    <t>(Annual Report page 7, lines 29 &amp; 30)</t>
  </si>
  <si>
    <t>TOTAL RATE BASE</t>
  </si>
  <si>
    <t>* Attach detailed explanations and calculations</t>
  </si>
  <si>
    <t>** Only if Commission approved.</t>
  </si>
  <si>
    <t>Schedule C</t>
  </si>
  <si>
    <t>Add Deferred Charges (If any, attach detail)</t>
  </si>
  <si>
    <t>showing the development of each "Known Change"</t>
  </si>
  <si>
    <t>to the test year data.</t>
  </si>
  <si>
    <t>(See Annual Report page 3)</t>
  </si>
  <si>
    <t>Water Revenues:</t>
  </si>
  <si>
    <t xml:space="preserve">     Unmetered</t>
  </si>
  <si>
    <t xml:space="preserve">     Metered-Residential</t>
  </si>
  <si>
    <t xml:space="preserve">     Metered-Commercial &amp; Industrial</t>
  </si>
  <si>
    <t xml:space="preserve">     Fire Protection Revenue</t>
  </si>
  <si>
    <t xml:space="preserve">     Other Water Sales Revenue</t>
  </si>
  <si>
    <t xml:space="preserve">     Irrigation Sales Revenue</t>
  </si>
  <si>
    <t xml:space="preserve">     Sales for Resale</t>
  </si>
  <si>
    <t>Total Water Revenue (Add lines 1 - 7)</t>
  </si>
  <si>
    <t>DEQ Fees billed separately to customers</t>
  </si>
  <si>
    <t>Hook-up or Connection Fees collected</t>
  </si>
  <si>
    <t>Commission-approved Surcharges collected</t>
  </si>
  <si>
    <t>TOTAL REVENUE (Add lines 8 - 11)</t>
  </si>
  <si>
    <t>Exhibit No. 2</t>
  </si>
  <si>
    <t xml:space="preserve">* Attach detailed explanations and calculations </t>
  </si>
  <si>
    <t xml:space="preserve">showing the development of each "Known Change" </t>
  </si>
  <si>
    <t>OPERATING RESULTS (SCHEDULE "A" REVENUES)</t>
  </si>
  <si>
    <t>OPERATING RESULTS (SCHEDULE "B" EXPENSES)</t>
  </si>
  <si>
    <t>Labor-Operation &amp; Maintenance</t>
  </si>
  <si>
    <t>Labor-Customer Accounts</t>
  </si>
  <si>
    <t>Labor-Administrative &amp; General</t>
  </si>
  <si>
    <t>Salaries-Officers &amp; Directors</t>
  </si>
  <si>
    <t>Purchased Water</t>
  </si>
  <si>
    <t>Purchased Power &amp; Fuel for Power</t>
  </si>
  <si>
    <t>Chemicals</t>
  </si>
  <si>
    <t>Materials &amp; Supplies-Operation &amp; Maintenance</t>
  </si>
  <si>
    <t>Materials &amp; Supplies-Admin &amp; General</t>
  </si>
  <si>
    <t>Contract Services-Professional</t>
  </si>
  <si>
    <t>Contract Services-Water Testing</t>
  </si>
  <si>
    <t>Rentals-Property &amp; Equipment</t>
  </si>
  <si>
    <t>Transportation Expense</t>
  </si>
  <si>
    <t>Insurance</t>
  </si>
  <si>
    <t>Advertising</t>
  </si>
  <si>
    <t>Rate Case Expense (Amortization)</t>
  </si>
  <si>
    <t>Regulatory Comm. Exp. (Other Except Taxes)</t>
  </si>
  <si>
    <t>Bad Debt Expense</t>
  </si>
  <si>
    <t>Miscellaneous Expenses</t>
  </si>
  <si>
    <t>TOTAL OPERATING EXPENSES</t>
  </si>
  <si>
    <t>Employee Pensions &amp; Benefits</t>
  </si>
  <si>
    <t>showing the development of each "Known</t>
  </si>
  <si>
    <t>Change" to the test year data.</t>
  </si>
  <si>
    <t>OPERATING RESULTS (SCHEDULE "C" INCOME STATEMENT)</t>
  </si>
  <si>
    <t>Operating Expenses (From page 3, line 33)</t>
  </si>
  <si>
    <t>Depreciation Expense</t>
  </si>
  <si>
    <t>Amortization, Utility Plant Acquisition Adj.</t>
  </si>
  <si>
    <t>Regulatory Fees (PUC)</t>
  </si>
  <si>
    <t>Property Taxes</t>
  </si>
  <si>
    <t>Payroll Taxes</t>
  </si>
  <si>
    <t>9A</t>
  </si>
  <si>
    <t>9B</t>
  </si>
  <si>
    <t>9C</t>
  </si>
  <si>
    <t>9D</t>
  </si>
  <si>
    <t>Other Taxes (list)          DEQ Fees</t>
  </si>
  <si>
    <t>Federal Income Taxes</t>
  </si>
  <si>
    <t>State Income Taxes</t>
  </si>
  <si>
    <t>Provision for Deferred Income Tax-Federal</t>
  </si>
  <si>
    <t>Provision for Deferred Income Tax-State</t>
  </si>
  <si>
    <t>Provision for Deferred Utility Income Tax Credits</t>
  </si>
  <si>
    <t>Investment Tax Credits-Utility</t>
  </si>
  <si>
    <t>Amortization Exp.-Other</t>
  </si>
  <si>
    <t>Income from Utility Plant Leases to Others</t>
  </si>
  <si>
    <t xml:space="preserve">Gains (Losses) from Disposition of Utility Plant </t>
  </si>
  <si>
    <t>Revenues, Merchandizing, Jobbing &amp; Contract Work</t>
  </si>
  <si>
    <t>Expenses, Merchandizing, Jobbing &amp; Contracts</t>
  </si>
  <si>
    <t>Interest &amp; Dividend Income</t>
  </si>
  <si>
    <t>Allowance for funds used during construction</t>
  </si>
  <si>
    <t>Miscellaneous Non-Utility Income</t>
  </si>
  <si>
    <t>Miscellaneous Non-Utility Expense</t>
  </si>
  <si>
    <t>Other Taxes, Non-Utility Operations</t>
  </si>
  <si>
    <t>Income Taxes, Non-Utility Operations</t>
  </si>
  <si>
    <t xml:space="preserve">     Net Non-Utility Income (Add lines 20, 22, 23, &amp; 24</t>
  </si>
  <si>
    <t xml:space="preserve"> </t>
  </si>
  <si>
    <t>less lines 21, 25, 26 &amp; 27)</t>
  </si>
  <si>
    <t xml:space="preserve">     Gross Income (Add lines 19 &amp; 28)</t>
  </si>
  <si>
    <t>Interest Exp. On Long-Term Debt</t>
  </si>
  <si>
    <t>Other Interest Charges</t>
  </si>
  <si>
    <t>NET INCOME (Line 29 less lines 30 &amp; 31)</t>
  </si>
  <si>
    <t xml:space="preserve">     Net Operating Income (Add lines 1, 17 &amp;18 less line 16) </t>
  </si>
  <si>
    <t>Revenue (From Ex. 2, Sch A)</t>
  </si>
  <si>
    <t xml:space="preserve">     Total Expenses from Operations before interest (Add lines 2 - 15)</t>
  </si>
  <si>
    <t>COST OF CAPITAL AND RATE OF RETURN</t>
  </si>
  <si>
    <t>Amount</t>
  </si>
  <si>
    <t>% of Total</t>
  </si>
  <si>
    <t>Cost</t>
  </si>
  <si>
    <t>(D)</t>
  </si>
  <si>
    <t>Weighted</t>
  </si>
  <si>
    <t>Outstanding</t>
  </si>
  <si>
    <t>of</t>
  </si>
  <si>
    <t>(Column A/</t>
  </si>
  <si>
    <t>Capital</t>
  </si>
  <si>
    <t>Total Line 6)</t>
  </si>
  <si>
    <t>Common Equity (Proprietor Capital Paid In)</t>
  </si>
  <si>
    <t>Retained Earnings</t>
  </si>
  <si>
    <t>Long-Term Debt</t>
  </si>
  <si>
    <t>Total Capital</t>
  </si>
  <si>
    <t>Weighted Cost of Capital (Rate of Return Required)</t>
  </si>
  <si>
    <t>Exhibit No. 3</t>
  </si>
  <si>
    <t xml:space="preserve">(Column B X </t>
  </si>
  <si>
    <t>Column C)</t>
  </si>
  <si>
    <t>Total Common Equity (Proprietor Capital) Line 1 + Line 2</t>
  </si>
  <si>
    <t>REVENUE REQUIREMENT</t>
  </si>
  <si>
    <t>Changes</t>
  </si>
  <si>
    <t>Rate Base (Ex. 1, Sch C, line 11)</t>
  </si>
  <si>
    <t>Required Rate of Return (Ex. 3, line 7)</t>
  </si>
  <si>
    <t>Income Required (Line 1 x Line 2)</t>
  </si>
  <si>
    <t>Income Deficiency (Line 3 less Line 4)</t>
  </si>
  <si>
    <t>Exhibit No. 4</t>
  </si>
  <si>
    <t>Income Realized (Ex. 2, Sch C, line 29)</t>
  </si>
  <si>
    <t>(Line 3 + 5)</t>
  </si>
  <si>
    <t>Line 19 Acct 339</t>
  </si>
  <si>
    <t xml:space="preserve">Total of $4498.47 is for installation of four new pressure tanks in January of 2023 </t>
  </si>
  <si>
    <t>Net Operating Income Deficiency</t>
  </si>
  <si>
    <t>Gross Up Factor</t>
  </si>
  <si>
    <t>Total Incremental Revenue Requirement</t>
  </si>
  <si>
    <t>Revenues at Existing Rates</t>
  </si>
  <si>
    <t>Total Revenue Requirement</t>
  </si>
  <si>
    <t>Percent Increase Required</t>
  </si>
  <si>
    <t>Total Gross Revenues</t>
  </si>
  <si>
    <t>Less Regulatory Fees (percentage)</t>
  </si>
  <si>
    <t>Net Revenue</t>
  </si>
  <si>
    <t>State Income Tax Rate</t>
  </si>
  <si>
    <t>Federal Income Tax Base</t>
  </si>
  <si>
    <t>Federal Income Tax Rate</t>
  </si>
  <si>
    <t>Net Operating Revenue</t>
  </si>
  <si>
    <t>Net Income to Gross Revenue Multiplier</t>
  </si>
  <si>
    <t>Composite Fed and State Tax Rate</t>
  </si>
  <si>
    <t>Depreciation</t>
  </si>
  <si>
    <t>Lives</t>
  </si>
  <si>
    <t>Expense</t>
  </si>
  <si>
    <t>Line 1 Total Plant in Service</t>
  </si>
  <si>
    <t>Change is from new pressure tanks installed in January of 2023</t>
  </si>
  <si>
    <t>at a cost of $4498.47</t>
  </si>
  <si>
    <t>Can't be less than $50</t>
  </si>
  <si>
    <t>Current</t>
  </si>
  <si>
    <t>Proposed</t>
  </si>
  <si>
    <t>Exhibit 4 Column C Line 13 0.001995</t>
  </si>
  <si>
    <t xml:space="preserve">TOTAL </t>
  </si>
  <si>
    <t>Known Changes Worksheet</t>
  </si>
  <si>
    <t>Exhibit 1 Schedule A</t>
  </si>
  <si>
    <t>Exhibit 1 Schedule C</t>
  </si>
  <si>
    <t>Exhibit 2 Schedule C</t>
  </si>
  <si>
    <t>Line 3 Calculation of Depreciation Expenses</t>
  </si>
  <si>
    <t xml:space="preserve">Line 6 Calculation of Regulatory Fees </t>
  </si>
  <si>
    <t>Total Revenue Requirement of $27378 from Exhibit 4 Column C Line 10 multiplied by</t>
  </si>
  <si>
    <t xml:space="preserve">Plant in Service </t>
  </si>
  <si>
    <t>No. of Customers</t>
  </si>
  <si>
    <t>Current Rate</t>
  </si>
  <si>
    <t>Current Revenue</t>
  </si>
  <si>
    <t>Potential Rates</t>
  </si>
  <si>
    <t>Needed Revenue</t>
  </si>
  <si>
    <t>Residential</t>
  </si>
  <si>
    <t>Commercial</t>
  </si>
  <si>
    <t>Total</t>
  </si>
  <si>
    <t>Rev Req</t>
  </si>
  <si>
    <t>Exhibit 4, Line 10</t>
  </si>
  <si>
    <t>* June 11, 2008, Order No. 30567</t>
  </si>
  <si>
    <t>Diff</t>
  </si>
  <si>
    <t>* Revenue Requirement = $10,002.22</t>
  </si>
  <si>
    <t>Test Year ended: 12/31/22</t>
  </si>
  <si>
    <t>Company Name: Algoma Water System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</si>
</sst>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5" fontId="0" fillId="0" borderId="11" xfId="46" applyNumberFormat="1" applyFont="1" applyBorder="1" applyAlignment="1">
      <alignment/>
    </xf>
    <xf numFmtId="10" fontId="0" fillId="0" borderId="0" xfId="62" applyNumberFormat="1" applyFont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43" fontId="0" fillId="0" borderId="0" xfId="59" applyNumberFormat="1">
      <alignment/>
      <protection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44" fontId="3" fillId="0" borderId="0" xfId="49" applyFont="1" applyBorder="1" applyAlignment="1">
      <alignment/>
    </xf>
    <xf numFmtId="44" fontId="3" fillId="0" borderId="16" xfId="49" applyFont="1" applyBorder="1" applyAlignment="1">
      <alignment/>
    </xf>
    <xf numFmtId="44" fontId="4" fillId="0" borderId="0" xfId="49" applyFont="1" applyAlignment="1">
      <alignment/>
    </xf>
    <xf numFmtId="44" fontId="3" fillId="0" borderId="0" xfId="49" applyFont="1" applyAlignment="1">
      <alignment/>
    </xf>
    <xf numFmtId="10" fontId="3" fillId="0" borderId="0" xfId="64" applyNumberFormat="1" applyFont="1" applyAlignment="1">
      <alignment/>
    </xf>
    <xf numFmtId="44" fontId="3" fillId="0" borderId="17" xfId="49" applyFont="1" applyBorder="1" applyAlignment="1">
      <alignment/>
    </xf>
    <xf numFmtId="44" fontId="3" fillId="0" borderId="10" xfId="49" applyFont="1" applyBorder="1" applyAlignment="1">
      <alignment/>
    </xf>
    <xf numFmtId="0" fontId="3" fillId="0" borderId="14" xfId="0" applyFont="1" applyBorder="1" applyAlignment="1">
      <alignment horizontal="left" indent="2"/>
    </xf>
    <xf numFmtId="167" fontId="3" fillId="0" borderId="10" xfId="45" applyNumberFormat="1" applyFont="1" applyBorder="1" applyAlignment="1">
      <alignment/>
    </xf>
    <xf numFmtId="0" fontId="3" fillId="0" borderId="0" xfId="0" applyFont="1" applyAlignment="1">
      <alignment horizontal="right"/>
    </xf>
    <xf numFmtId="44" fontId="3" fillId="0" borderId="11" xfId="0" applyNumberFormat="1" applyFont="1" applyBorder="1" applyAlignment="1">
      <alignment/>
    </xf>
    <xf numFmtId="44" fontId="3" fillId="0" borderId="11" xfId="64" applyNumberFormat="1" applyFont="1" applyBorder="1" applyAlignment="1">
      <alignment/>
    </xf>
    <xf numFmtId="44" fontId="3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167" fontId="3" fillId="0" borderId="0" xfId="45" applyNumberFormat="1" applyFont="1" applyFill="1" applyBorder="1" applyAlignment="1">
      <alignment/>
    </xf>
    <xf numFmtId="167" fontId="3" fillId="0" borderId="10" xfId="45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R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, Schedule A"/>
      <sheetName val="Exhibit 1, Schedule B"/>
      <sheetName val="Exhibit 1, Schedule C"/>
      <sheetName val="Exhibit 2, Schedule A"/>
      <sheetName val="Exhibit 2, Schedule B"/>
      <sheetName val="Exhibit 2, Schedule C"/>
      <sheetName val="Exhibit 3"/>
      <sheetName val="Exhibit 4"/>
      <sheetName val="Rates"/>
      <sheetName val="Loans From Northern Utilities"/>
    </sheetNames>
    <sheetDataSet>
      <sheetData sheetId="3">
        <row r="24">
          <cell r="G24">
            <v>9726.5</v>
          </cell>
        </row>
      </sheetData>
      <sheetData sheetId="4">
        <row r="32">
          <cell r="G32">
            <v>13317.000000000002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4.7109375" style="0" customWidth="1"/>
    <col min="2" max="2" width="8.28125" style="0" customWidth="1"/>
    <col min="3" max="3" width="31.8515625" style="0" customWidth="1"/>
    <col min="4" max="4" width="15.28125" style="0" customWidth="1"/>
    <col min="5" max="5" width="15.8515625" style="0" customWidth="1"/>
    <col min="6" max="6" width="15.140625" style="0" customWidth="1"/>
  </cols>
  <sheetData>
    <row r="1" spans="1:6" ht="18.75" customHeight="1">
      <c r="A1" s="57" t="s">
        <v>32</v>
      </c>
      <c r="B1" s="57"/>
      <c r="C1" s="57"/>
      <c r="D1" s="57"/>
      <c r="E1" s="57"/>
      <c r="F1" s="57"/>
    </row>
    <row r="2" spans="1:6" ht="18.75" customHeight="1">
      <c r="A2" s="56" t="s">
        <v>240</v>
      </c>
      <c r="B2" s="55"/>
      <c r="C2" s="55"/>
      <c r="D2" s="55"/>
      <c r="E2" s="55"/>
      <c r="F2" s="55"/>
    </row>
    <row r="3" spans="1:6" ht="12.75">
      <c r="A3" s="55"/>
      <c r="B3" s="55"/>
      <c r="C3" s="55"/>
      <c r="D3" s="55"/>
      <c r="E3" s="55"/>
      <c r="F3" s="55"/>
    </row>
    <row r="4" spans="1:6" ht="18.75" customHeight="1">
      <c r="A4" s="56" t="s">
        <v>33</v>
      </c>
      <c r="B4" s="55"/>
      <c r="C4" s="55"/>
      <c r="D4" s="55"/>
      <c r="E4" s="55"/>
      <c r="F4" s="55"/>
    </row>
    <row r="5" spans="1:6" ht="12.75">
      <c r="A5" s="55"/>
      <c r="B5" s="55"/>
      <c r="C5" s="55"/>
      <c r="D5" s="55"/>
      <c r="E5" s="55"/>
      <c r="F5" s="55"/>
    </row>
    <row r="6" spans="1:6" ht="18.75" customHeight="1">
      <c r="A6" s="56" t="s">
        <v>239</v>
      </c>
      <c r="B6" s="55"/>
      <c r="C6" s="55"/>
      <c r="D6" s="55"/>
      <c r="E6" s="55"/>
      <c r="F6" s="55"/>
    </row>
    <row r="7" spans="1:6" ht="12.75">
      <c r="A7" s="55"/>
      <c r="B7" s="55"/>
      <c r="C7" s="55"/>
      <c r="D7" s="1" t="s">
        <v>35</v>
      </c>
      <c r="E7" s="1" t="s">
        <v>37</v>
      </c>
      <c r="F7" s="1" t="s">
        <v>40</v>
      </c>
    </row>
    <row r="8" spans="2:6" ht="12.75">
      <c r="B8" s="55" t="s">
        <v>34</v>
      </c>
      <c r="C8" s="55"/>
      <c r="E8" s="1" t="s">
        <v>38</v>
      </c>
      <c r="F8" s="1" t="s">
        <v>41</v>
      </c>
    </row>
    <row r="9" spans="2:6" ht="12.75">
      <c r="B9" s="4" t="s">
        <v>0</v>
      </c>
      <c r="C9" s="4" t="s">
        <v>1</v>
      </c>
      <c r="D9" s="3" t="s">
        <v>36</v>
      </c>
      <c r="E9" s="3" t="s">
        <v>39</v>
      </c>
      <c r="F9" s="3" t="s">
        <v>42</v>
      </c>
    </row>
    <row r="10" spans="1:3" ht="12.75">
      <c r="A10">
        <v>1</v>
      </c>
      <c r="B10">
        <v>301</v>
      </c>
      <c r="C10" t="s">
        <v>2</v>
      </c>
    </row>
    <row r="11" spans="1:3" ht="12.75">
      <c r="A11">
        <v>2</v>
      </c>
      <c r="B11">
        <v>302</v>
      </c>
      <c r="C11" t="s">
        <v>3</v>
      </c>
    </row>
    <row r="12" spans="1:6" ht="12.75">
      <c r="A12">
        <v>3</v>
      </c>
      <c r="B12">
        <v>303</v>
      </c>
      <c r="C12" t="s">
        <v>4</v>
      </c>
      <c r="D12">
        <v>27800</v>
      </c>
      <c r="F12">
        <v>27800</v>
      </c>
    </row>
    <row r="13" spans="1:6" ht="12.75">
      <c r="A13">
        <v>4</v>
      </c>
      <c r="B13">
        <v>304</v>
      </c>
      <c r="C13" t="s">
        <v>5</v>
      </c>
      <c r="D13">
        <v>764.83</v>
      </c>
      <c r="F13">
        <v>764.83</v>
      </c>
    </row>
    <row r="14" spans="1:3" ht="12.75">
      <c r="A14">
        <v>5</v>
      </c>
      <c r="B14">
        <v>305</v>
      </c>
      <c r="C14" t="s">
        <v>6</v>
      </c>
    </row>
    <row r="15" spans="1:3" ht="12.75">
      <c r="A15">
        <v>6</v>
      </c>
      <c r="B15">
        <v>306</v>
      </c>
      <c r="C15" t="s">
        <v>7</v>
      </c>
    </row>
    <row r="16" spans="1:6" ht="12.75">
      <c r="A16">
        <v>7</v>
      </c>
      <c r="B16">
        <v>307</v>
      </c>
      <c r="C16" t="s">
        <v>8</v>
      </c>
      <c r="D16">
        <v>594.09</v>
      </c>
      <c r="F16">
        <v>594.09</v>
      </c>
    </row>
    <row r="17" spans="1:3" ht="12.75">
      <c r="A17">
        <v>8</v>
      </c>
      <c r="B17">
        <v>308</v>
      </c>
      <c r="C17" t="s">
        <v>9</v>
      </c>
    </row>
    <row r="18" spans="1:3" ht="12.75">
      <c r="A18">
        <v>9</v>
      </c>
      <c r="B18">
        <v>309</v>
      </c>
      <c r="C18" t="s">
        <v>10</v>
      </c>
    </row>
    <row r="19" spans="1:3" ht="12.75">
      <c r="A19">
        <v>10</v>
      </c>
      <c r="B19">
        <v>310</v>
      </c>
      <c r="C19" t="s">
        <v>11</v>
      </c>
    </row>
    <row r="20" spans="1:6" ht="12.75">
      <c r="A20">
        <v>11</v>
      </c>
      <c r="B20">
        <v>311</v>
      </c>
      <c r="C20" t="s">
        <v>12</v>
      </c>
      <c r="D20">
        <v>21562.17</v>
      </c>
      <c r="F20">
        <v>21562.17</v>
      </c>
    </row>
    <row r="21" spans="1:3" ht="12.75">
      <c r="A21">
        <v>12</v>
      </c>
      <c r="B21">
        <v>320</v>
      </c>
      <c r="C21" t="s">
        <v>13</v>
      </c>
    </row>
    <row r="22" spans="1:6" ht="12.75">
      <c r="A22">
        <v>13</v>
      </c>
      <c r="B22">
        <v>330</v>
      </c>
      <c r="C22" t="s">
        <v>14</v>
      </c>
      <c r="D22">
        <v>2068.77</v>
      </c>
      <c r="F22">
        <v>2068.77</v>
      </c>
    </row>
    <row r="23" spans="1:6" ht="12.75">
      <c r="A23">
        <v>14</v>
      </c>
      <c r="B23">
        <v>331</v>
      </c>
      <c r="C23" t="s">
        <v>15</v>
      </c>
      <c r="D23">
        <v>15066.23</v>
      </c>
      <c r="F23">
        <v>15066.23</v>
      </c>
    </row>
    <row r="24" spans="1:3" ht="12.75">
      <c r="A24">
        <v>15</v>
      </c>
      <c r="B24">
        <v>333</v>
      </c>
      <c r="C24" t="s">
        <v>16</v>
      </c>
    </row>
    <row r="25" spans="1:3" ht="12.75">
      <c r="A25">
        <v>16</v>
      </c>
      <c r="B25">
        <v>334</v>
      </c>
      <c r="C25" t="s">
        <v>17</v>
      </c>
    </row>
    <row r="26" spans="1:3" ht="12.75">
      <c r="A26">
        <v>17</v>
      </c>
      <c r="B26">
        <v>335</v>
      </c>
      <c r="C26" t="s">
        <v>18</v>
      </c>
    </row>
    <row r="27" spans="1:3" ht="12.75">
      <c r="A27">
        <v>18</v>
      </c>
      <c r="B27">
        <v>336</v>
      </c>
      <c r="C27" t="s">
        <v>19</v>
      </c>
    </row>
    <row r="28" spans="1:6" ht="12.75">
      <c r="A28">
        <v>19</v>
      </c>
      <c r="B28">
        <v>339</v>
      </c>
      <c r="C28" t="s">
        <v>20</v>
      </c>
      <c r="E28">
        <v>4498.47</v>
      </c>
      <c r="F28">
        <v>4498.47</v>
      </c>
    </row>
    <row r="29" spans="1:3" ht="12.75">
      <c r="A29">
        <v>20</v>
      </c>
      <c r="B29">
        <v>340</v>
      </c>
      <c r="C29" t="s">
        <v>21</v>
      </c>
    </row>
    <row r="30" spans="1:3" ht="12.75">
      <c r="A30">
        <v>21</v>
      </c>
      <c r="B30">
        <v>341</v>
      </c>
      <c r="C30" t="s">
        <v>22</v>
      </c>
    </row>
    <row r="31" spans="1:3" ht="12.75">
      <c r="A31">
        <v>22</v>
      </c>
      <c r="B31">
        <v>342</v>
      </c>
      <c r="C31" t="s">
        <v>23</v>
      </c>
    </row>
    <row r="32" spans="1:3" ht="12.75">
      <c r="A32">
        <v>23</v>
      </c>
      <c r="B32">
        <v>343</v>
      </c>
      <c r="C32" t="s">
        <v>24</v>
      </c>
    </row>
    <row r="33" spans="1:3" ht="12.75">
      <c r="A33">
        <v>24</v>
      </c>
      <c r="B33">
        <v>344</v>
      </c>
      <c r="C33" t="s">
        <v>25</v>
      </c>
    </row>
    <row r="34" spans="1:3" ht="12.75">
      <c r="A34">
        <v>25</v>
      </c>
      <c r="B34">
        <v>345</v>
      </c>
      <c r="C34" t="s">
        <v>26</v>
      </c>
    </row>
    <row r="35" spans="1:3" ht="12.75">
      <c r="A35">
        <v>26</v>
      </c>
      <c r="B35">
        <v>346</v>
      </c>
      <c r="C35" t="s">
        <v>27</v>
      </c>
    </row>
    <row r="36" spans="1:3" ht="12.75">
      <c r="A36">
        <v>27</v>
      </c>
      <c r="B36">
        <v>347</v>
      </c>
      <c r="C36" t="s">
        <v>28</v>
      </c>
    </row>
    <row r="37" spans="1:3" ht="12.75">
      <c r="A37">
        <v>28</v>
      </c>
      <c r="B37">
        <v>348</v>
      </c>
      <c r="C37" t="s">
        <v>29</v>
      </c>
    </row>
    <row r="39" spans="1:6" ht="12.75">
      <c r="A39">
        <v>29</v>
      </c>
      <c r="C39" t="s">
        <v>30</v>
      </c>
      <c r="D39">
        <f>SUM(D10:D37)</f>
        <v>67856.09</v>
      </c>
      <c r="E39">
        <f>SUM(E10:E37)</f>
        <v>4498.47</v>
      </c>
      <c r="F39">
        <f>SUM(F10:F37)</f>
        <v>72354.56</v>
      </c>
    </row>
    <row r="40" ht="12.75">
      <c r="C40" t="s">
        <v>31</v>
      </c>
    </row>
    <row r="42" spans="3:4" ht="12.75">
      <c r="C42" s="55" t="s">
        <v>47</v>
      </c>
      <c r="D42" s="55"/>
    </row>
    <row r="43" spans="3:4" ht="12.75">
      <c r="C43" s="55" t="s">
        <v>43</v>
      </c>
      <c r="D43" s="55"/>
    </row>
    <row r="44" spans="3:4" ht="12.75">
      <c r="C44" s="55" t="s">
        <v>44</v>
      </c>
      <c r="D44" s="55"/>
    </row>
    <row r="45" ht="12.75">
      <c r="F45" s="5" t="s">
        <v>45</v>
      </c>
    </row>
    <row r="46" ht="12.75">
      <c r="F46" s="5" t="s">
        <v>46</v>
      </c>
    </row>
    <row r="47" ht="12.75">
      <c r="F47" s="5"/>
    </row>
  </sheetData>
  <sheetProtection/>
  <mergeCells count="11">
    <mergeCell ref="A1:F1"/>
    <mergeCell ref="A5:F5"/>
    <mergeCell ref="A3:F3"/>
    <mergeCell ref="B8:C8"/>
    <mergeCell ref="C42:D42"/>
    <mergeCell ref="C43:D43"/>
    <mergeCell ref="C44:D44"/>
    <mergeCell ref="A2:F2"/>
    <mergeCell ref="A4:F4"/>
    <mergeCell ref="A6:F6"/>
    <mergeCell ref="A7:C7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L14" sqref="L14"/>
    </sheetView>
  </sheetViews>
  <sheetFormatPr defaultColWidth="9.140625" defaultRowHeight="12.75"/>
  <cols>
    <col min="8" max="9" width="11.28125" style="0" bestFit="1" customWidth="1"/>
  </cols>
  <sheetData>
    <row r="2" ht="12.75">
      <c r="A2" s="20" t="s">
        <v>218</v>
      </c>
    </row>
    <row r="4" ht="12.75">
      <c r="A4" s="20" t="s">
        <v>219</v>
      </c>
    </row>
    <row r="6" ht="12.75">
      <c r="A6" s="20" t="s">
        <v>190</v>
      </c>
    </row>
    <row r="7" ht="12.75">
      <c r="A7" s="20" t="s">
        <v>191</v>
      </c>
    </row>
    <row r="10" ht="12.75">
      <c r="A10" s="20" t="s">
        <v>220</v>
      </c>
    </row>
    <row r="12" ht="12.75">
      <c r="A12" s="20" t="s">
        <v>210</v>
      </c>
    </row>
    <row r="13" ht="12.75">
      <c r="A13" s="20" t="s">
        <v>211</v>
      </c>
    </row>
    <row r="14" ht="12.75">
      <c r="A14" s="20" t="s">
        <v>212</v>
      </c>
    </row>
    <row r="17" ht="12.75">
      <c r="A17" s="20" t="s">
        <v>221</v>
      </c>
    </row>
    <row r="19" ht="12.75">
      <c r="A19" s="20" t="s">
        <v>222</v>
      </c>
    </row>
    <row r="21" spans="2:9" ht="12.75">
      <c r="B21" s="66" t="s">
        <v>225</v>
      </c>
      <c r="C21" s="55"/>
      <c r="H21" t="s">
        <v>207</v>
      </c>
      <c r="I21" t="s">
        <v>207</v>
      </c>
    </row>
    <row r="22" spans="2:9" ht="12.75">
      <c r="B22" s="4" t="s">
        <v>0</v>
      </c>
      <c r="C22" s="4" t="s">
        <v>1</v>
      </c>
      <c r="H22" t="s">
        <v>208</v>
      </c>
      <c r="I22" t="s">
        <v>209</v>
      </c>
    </row>
    <row r="23" spans="1:9" ht="12.75">
      <c r="A23">
        <v>1</v>
      </c>
      <c r="B23">
        <v>301</v>
      </c>
      <c r="C23" t="s">
        <v>2</v>
      </c>
      <c r="I23" s="14"/>
    </row>
    <row r="24" spans="1:9" ht="12.75">
      <c r="A24">
        <v>2</v>
      </c>
      <c r="B24">
        <v>302</v>
      </c>
      <c r="C24" t="s">
        <v>3</v>
      </c>
      <c r="I24" s="14"/>
    </row>
    <row r="25" spans="1:9" ht="12.75">
      <c r="A25">
        <v>3</v>
      </c>
      <c r="B25">
        <v>303</v>
      </c>
      <c r="C25" t="s">
        <v>4</v>
      </c>
      <c r="G25">
        <v>27800</v>
      </c>
      <c r="H25">
        <v>0</v>
      </c>
      <c r="I25" s="14">
        <v>0</v>
      </c>
    </row>
    <row r="26" spans="1:9" ht="12.75">
      <c r="A26">
        <v>4</v>
      </c>
      <c r="B26">
        <v>304</v>
      </c>
      <c r="C26" t="s">
        <v>5</v>
      </c>
      <c r="G26">
        <v>764.83</v>
      </c>
      <c r="H26">
        <v>20</v>
      </c>
      <c r="I26" s="14">
        <v>38.2415</v>
      </c>
    </row>
    <row r="27" spans="1:9" ht="12.75">
      <c r="A27">
        <v>5</v>
      </c>
      <c r="B27">
        <v>305</v>
      </c>
      <c r="C27" t="s">
        <v>6</v>
      </c>
      <c r="I27" s="14"/>
    </row>
    <row r="28" spans="1:9" ht="12.75">
      <c r="A28">
        <v>6</v>
      </c>
      <c r="B28">
        <v>306</v>
      </c>
      <c r="C28" t="s">
        <v>7</v>
      </c>
      <c r="I28" s="14"/>
    </row>
    <row r="29" spans="1:9" ht="12.75">
      <c r="A29">
        <v>7</v>
      </c>
      <c r="B29">
        <v>307</v>
      </c>
      <c r="C29" t="s">
        <v>8</v>
      </c>
      <c r="G29">
        <v>594.09</v>
      </c>
      <c r="H29">
        <v>25</v>
      </c>
      <c r="I29" s="14">
        <v>23.7636</v>
      </c>
    </row>
    <row r="30" spans="1:9" ht="12.75">
      <c r="A30">
        <v>8</v>
      </c>
      <c r="B30">
        <v>308</v>
      </c>
      <c r="C30" t="s">
        <v>9</v>
      </c>
      <c r="I30" s="14"/>
    </row>
    <row r="31" spans="1:9" ht="12.75">
      <c r="A31">
        <v>9</v>
      </c>
      <c r="B31">
        <v>309</v>
      </c>
      <c r="C31" t="s">
        <v>10</v>
      </c>
      <c r="I31" s="14"/>
    </row>
    <row r="32" spans="1:9" ht="12.75">
      <c r="A32">
        <v>10</v>
      </c>
      <c r="B32">
        <v>310</v>
      </c>
      <c r="C32" t="s">
        <v>11</v>
      </c>
      <c r="I32" s="14"/>
    </row>
    <row r="33" spans="1:9" ht="12.75">
      <c r="A33">
        <v>11</v>
      </c>
      <c r="B33">
        <v>311</v>
      </c>
      <c r="C33" t="s">
        <v>12</v>
      </c>
      <c r="G33">
        <v>21562.17</v>
      </c>
      <c r="H33">
        <v>20</v>
      </c>
      <c r="I33" s="14">
        <v>1078.1084999999998</v>
      </c>
    </row>
    <row r="34" spans="1:9" ht="12.75">
      <c r="A34">
        <v>12</v>
      </c>
      <c r="B34">
        <v>320</v>
      </c>
      <c r="C34" t="s">
        <v>13</v>
      </c>
      <c r="I34" s="14"/>
    </row>
    <row r="35" spans="1:9" ht="12.75">
      <c r="A35">
        <v>13</v>
      </c>
      <c r="B35">
        <v>330</v>
      </c>
      <c r="C35" t="s">
        <v>14</v>
      </c>
      <c r="G35">
        <v>2068.77</v>
      </c>
      <c r="H35">
        <v>50</v>
      </c>
      <c r="I35" s="14">
        <v>41.3754</v>
      </c>
    </row>
    <row r="36" spans="1:9" ht="12.75">
      <c r="A36">
        <v>14</v>
      </c>
      <c r="B36">
        <v>331</v>
      </c>
      <c r="C36" t="s">
        <v>15</v>
      </c>
      <c r="G36">
        <v>15066.23</v>
      </c>
      <c r="H36">
        <v>50</v>
      </c>
      <c r="I36" s="14">
        <v>301.3246</v>
      </c>
    </row>
    <row r="37" spans="1:9" ht="12.75">
      <c r="A37">
        <v>15</v>
      </c>
      <c r="B37">
        <v>333</v>
      </c>
      <c r="C37" t="s">
        <v>16</v>
      </c>
      <c r="I37" s="14"/>
    </row>
    <row r="38" spans="1:9" ht="12.75">
      <c r="A38">
        <v>16</v>
      </c>
      <c r="B38">
        <v>334</v>
      </c>
      <c r="C38" t="s">
        <v>17</v>
      </c>
      <c r="I38" s="14"/>
    </row>
    <row r="39" spans="1:9" ht="12.75">
      <c r="A39">
        <v>17</v>
      </c>
      <c r="B39">
        <v>335</v>
      </c>
      <c r="C39" t="s">
        <v>18</v>
      </c>
      <c r="I39" s="14"/>
    </row>
    <row r="40" spans="1:9" ht="12.75">
      <c r="A40">
        <v>18</v>
      </c>
      <c r="B40">
        <v>336</v>
      </c>
      <c r="C40" t="s">
        <v>19</v>
      </c>
      <c r="I40" s="14"/>
    </row>
    <row r="41" spans="1:9" ht="12.75">
      <c r="A41">
        <v>19</v>
      </c>
      <c r="B41">
        <v>339</v>
      </c>
      <c r="C41" t="s">
        <v>20</v>
      </c>
      <c r="G41">
        <v>4498.47</v>
      </c>
      <c r="H41">
        <v>10</v>
      </c>
      <c r="I41" s="14">
        <v>449.84700000000004</v>
      </c>
    </row>
    <row r="42" spans="1:9" ht="12.75">
      <c r="A42">
        <v>20</v>
      </c>
      <c r="B42">
        <v>340</v>
      </c>
      <c r="C42" t="s">
        <v>21</v>
      </c>
      <c r="I42" s="14"/>
    </row>
    <row r="43" spans="1:9" ht="12.75">
      <c r="A43">
        <v>21</v>
      </c>
      <c r="B43">
        <v>341</v>
      </c>
      <c r="C43" t="s">
        <v>22</v>
      </c>
      <c r="I43" s="14"/>
    </row>
    <row r="44" spans="1:9" ht="12.75">
      <c r="A44">
        <v>22</v>
      </c>
      <c r="B44">
        <v>342</v>
      </c>
      <c r="C44" t="s">
        <v>23</v>
      </c>
      <c r="I44" s="14"/>
    </row>
    <row r="45" spans="1:9" ht="12.75">
      <c r="A45">
        <v>23</v>
      </c>
      <c r="B45">
        <v>343</v>
      </c>
      <c r="C45" t="s">
        <v>24</v>
      </c>
      <c r="I45" s="14"/>
    </row>
    <row r="46" spans="1:9" ht="12.75">
      <c r="A46">
        <v>24</v>
      </c>
      <c r="B46">
        <v>344</v>
      </c>
      <c r="C46" t="s">
        <v>25</v>
      </c>
      <c r="I46" s="14"/>
    </row>
    <row r="47" spans="1:9" ht="12.75">
      <c r="A47">
        <v>25</v>
      </c>
      <c r="B47">
        <v>345</v>
      </c>
      <c r="C47" t="s">
        <v>26</v>
      </c>
      <c r="I47" s="14"/>
    </row>
    <row r="48" spans="1:9" ht="12.75">
      <c r="A48">
        <v>26</v>
      </c>
      <c r="B48">
        <v>346</v>
      </c>
      <c r="C48" t="s">
        <v>27</v>
      </c>
      <c r="I48" s="14"/>
    </row>
    <row r="49" spans="1:9" ht="12.75">
      <c r="A49">
        <v>27</v>
      </c>
      <c r="B49">
        <v>347</v>
      </c>
      <c r="C49" t="s">
        <v>28</v>
      </c>
      <c r="I49" s="14"/>
    </row>
    <row r="50" spans="1:9" ht="12.75">
      <c r="A50">
        <v>28</v>
      </c>
      <c r="B50">
        <v>348</v>
      </c>
      <c r="C50" t="s">
        <v>29</v>
      </c>
      <c r="I50" s="14"/>
    </row>
    <row r="51" ht="12.75">
      <c r="I51" s="14"/>
    </row>
    <row r="52" spans="1:9" ht="12.75">
      <c r="A52">
        <v>29</v>
      </c>
      <c r="C52" s="20" t="s">
        <v>217</v>
      </c>
      <c r="I52" s="14">
        <v>1932.6605999999997</v>
      </c>
    </row>
    <row r="55" ht="12.75">
      <c r="A55" s="20" t="s">
        <v>223</v>
      </c>
    </row>
    <row r="57" ht="12.75">
      <c r="A57" s="29" t="s">
        <v>224</v>
      </c>
    </row>
    <row r="58" ht="12.75">
      <c r="A58" s="20" t="s">
        <v>216</v>
      </c>
    </row>
    <row r="60" spans="1:3" ht="12.75">
      <c r="A60">
        <v>27378</v>
      </c>
      <c r="B60">
        <v>0.001995</v>
      </c>
      <c r="C60" s="14">
        <f>A60*B60</f>
        <v>54.61910999999999</v>
      </c>
    </row>
  </sheetData>
  <sheetProtection/>
  <mergeCells count="1">
    <mergeCell ref="B21:C21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33.421875" style="0" customWidth="1"/>
    <col min="4" max="4" width="13.421875" style="0" customWidth="1"/>
    <col min="5" max="5" width="11.57421875" style="0" customWidth="1"/>
    <col min="6" max="6" width="12.00390625" style="0" customWidth="1"/>
    <col min="7" max="7" width="9.140625" style="0" hidden="1" customWidth="1"/>
  </cols>
  <sheetData>
    <row r="1" spans="1:7" ht="15.75" customHeight="1">
      <c r="A1" s="57" t="s">
        <v>49</v>
      </c>
      <c r="B1" s="57"/>
      <c r="C1" s="57"/>
      <c r="D1" s="57"/>
      <c r="E1" s="57"/>
      <c r="F1" s="57"/>
      <c r="G1" s="57"/>
    </row>
    <row r="2" spans="1:7" ht="18.75" customHeight="1">
      <c r="A2" s="55" t="s">
        <v>240</v>
      </c>
      <c r="B2" s="55"/>
      <c r="C2" s="55"/>
      <c r="D2" s="55"/>
      <c r="E2" s="55"/>
      <c r="F2" s="55"/>
      <c r="G2" s="55"/>
    </row>
    <row r="3" spans="1:7" ht="12.75">
      <c r="A3" s="55"/>
      <c r="B3" s="55"/>
      <c r="C3" s="55"/>
      <c r="D3" s="55"/>
      <c r="E3" s="55"/>
      <c r="F3" s="55"/>
      <c r="G3" s="55"/>
    </row>
    <row r="4" spans="1:7" ht="12.75">
      <c r="A4" s="55" t="s">
        <v>33</v>
      </c>
      <c r="B4" s="55"/>
      <c r="C4" s="55"/>
      <c r="D4" s="55"/>
      <c r="E4" s="55"/>
      <c r="F4" s="55"/>
      <c r="G4" s="55"/>
    </row>
    <row r="5" spans="1:7" ht="12.75">
      <c r="A5" s="55"/>
      <c r="B5" s="55"/>
      <c r="C5" s="55"/>
      <c r="D5" s="55"/>
      <c r="E5" s="55"/>
      <c r="F5" s="55"/>
      <c r="G5" s="55"/>
    </row>
    <row r="6" spans="1:7" ht="12.75">
      <c r="A6" s="55" t="s">
        <v>239</v>
      </c>
      <c r="B6" s="55"/>
      <c r="C6" s="55"/>
      <c r="D6" s="55"/>
      <c r="E6" s="55"/>
      <c r="F6" s="55"/>
      <c r="G6" s="2"/>
    </row>
    <row r="7" spans="1:7" ht="12.75">
      <c r="A7" s="55"/>
      <c r="B7" s="55"/>
      <c r="C7" s="55"/>
      <c r="D7" s="55"/>
      <c r="E7" s="55"/>
      <c r="F7" s="55"/>
      <c r="G7" s="55"/>
    </row>
    <row r="8" spans="1:6" ht="12.75">
      <c r="A8" s="55" t="s">
        <v>50</v>
      </c>
      <c r="B8" s="55"/>
      <c r="C8" s="55"/>
      <c r="D8" s="1" t="s">
        <v>35</v>
      </c>
      <c r="E8" s="1" t="s">
        <v>37</v>
      </c>
      <c r="F8" s="1" t="s">
        <v>40</v>
      </c>
    </row>
    <row r="9" spans="1:6" ht="12.75" customHeight="1">
      <c r="A9" s="55"/>
      <c r="B9" s="55"/>
      <c r="C9" s="55"/>
      <c r="E9" s="1" t="s">
        <v>38</v>
      </c>
      <c r="F9" s="1" t="s">
        <v>41</v>
      </c>
    </row>
    <row r="10" spans="2:6" ht="12.75" customHeight="1">
      <c r="B10" t="s">
        <v>0</v>
      </c>
      <c r="C10" t="s">
        <v>1</v>
      </c>
      <c r="D10" s="1" t="s">
        <v>36</v>
      </c>
      <c r="E10" s="1" t="s">
        <v>39</v>
      </c>
      <c r="F10" s="1" t="s">
        <v>42</v>
      </c>
    </row>
    <row r="11" spans="1:6" ht="12.75">
      <c r="A11">
        <v>1</v>
      </c>
      <c r="B11">
        <v>304</v>
      </c>
      <c r="C11" t="s">
        <v>5</v>
      </c>
      <c r="D11" s="27">
        <v>764.83</v>
      </c>
      <c r="E11" s="27"/>
      <c r="F11" s="27">
        <v>764.83</v>
      </c>
    </row>
    <row r="12" spans="1:6" ht="12.75">
      <c r="A12">
        <v>2</v>
      </c>
      <c r="B12">
        <v>305</v>
      </c>
      <c r="C12" t="s">
        <v>6</v>
      </c>
      <c r="D12" s="27"/>
      <c r="E12" s="27"/>
      <c r="F12" s="27"/>
    </row>
    <row r="13" spans="1:6" ht="12.75">
      <c r="A13">
        <v>3</v>
      </c>
      <c r="B13">
        <v>306</v>
      </c>
      <c r="C13" t="s">
        <v>7</v>
      </c>
      <c r="D13" s="27"/>
      <c r="E13" s="27"/>
      <c r="F13" s="27"/>
    </row>
    <row r="14" spans="1:6" ht="12.75">
      <c r="A14">
        <v>4</v>
      </c>
      <c r="B14">
        <v>307</v>
      </c>
      <c r="C14" t="s">
        <v>8</v>
      </c>
      <c r="D14" s="27">
        <v>594.09</v>
      </c>
      <c r="E14" s="27"/>
      <c r="F14" s="27">
        <v>594.09</v>
      </c>
    </row>
    <row r="15" spans="1:6" ht="12.75">
      <c r="A15">
        <v>5</v>
      </c>
      <c r="B15">
        <v>308</v>
      </c>
      <c r="C15" t="s">
        <v>9</v>
      </c>
      <c r="D15" s="27"/>
      <c r="E15" s="27"/>
      <c r="F15" s="27"/>
    </row>
    <row r="16" spans="1:6" ht="12.75">
      <c r="A16">
        <v>6</v>
      </c>
      <c r="B16">
        <v>309</v>
      </c>
      <c r="C16" t="s">
        <v>10</v>
      </c>
      <c r="D16" s="27"/>
      <c r="E16" s="27"/>
      <c r="F16" s="27"/>
    </row>
    <row r="17" spans="1:6" ht="12.75">
      <c r="A17">
        <v>7</v>
      </c>
      <c r="B17">
        <v>310</v>
      </c>
      <c r="C17" t="s">
        <v>11</v>
      </c>
      <c r="D17" s="27"/>
      <c r="E17" s="27"/>
      <c r="F17" s="27"/>
    </row>
    <row r="18" spans="1:6" ht="12.75">
      <c r="A18">
        <v>8</v>
      </c>
      <c r="B18">
        <v>311</v>
      </c>
      <c r="C18" t="s">
        <v>12</v>
      </c>
      <c r="D18" s="27">
        <v>3293.58</v>
      </c>
      <c r="E18" s="27"/>
      <c r="F18" s="27">
        <f>D18</f>
        <v>3293.58</v>
      </c>
    </row>
    <row r="19" spans="1:6" ht="12.75">
      <c r="A19">
        <v>9</v>
      </c>
      <c r="B19">
        <v>320</v>
      </c>
      <c r="C19" t="s">
        <v>13</v>
      </c>
      <c r="D19" s="27"/>
      <c r="E19" s="27"/>
      <c r="F19" s="27"/>
    </row>
    <row r="20" spans="1:6" ht="12.75">
      <c r="A20">
        <v>10</v>
      </c>
      <c r="B20">
        <v>330</v>
      </c>
      <c r="C20" t="s">
        <v>14</v>
      </c>
      <c r="D20" s="27"/>
      <c r="E20" s="27"/>
      <c r="F20" s="27"/>
    </row>
    <row r="21" spans="1:6" ht="12.75">
      <c r="A21">
        <v>11</v>
      </c>
      <c r="B21">
        <v>331</v>
      </c>
      <c r="C21" t="s">
        <v>15</v>
      </c>
      <c r="D21" s="27">
        <v>8040</v>
      </c>
      <c r="E21" s="27"/>
      <c r="F21" s="27">
        <v>8040</v>
      </c>
    </row>
    <row r="22" spans="1:6" ht="12.75">
      <c r="A22">
        <v>12</v>
      </c>
      <c r="B22">
        <v>333</v>
      </c>
      <c r="C22" t="s">
        <v>16</v>
      </c>
      <c r="D22" s="27"/>
      <c r="E22" s="27"/>
      <c r="F22" s="27"/>
    </row>
    <row r="23" spans="1:6" ht="12.75">
      <c r="A23">
        <v>13</v>
      </c>
      <c r="B23">
        <v>334</v>
      </c>
      <c r="C23" t="s">
        <v>17</v>
      </c>
      <c r="D23" s="27"/>
      <c r="E23" s="27"/>
      <c r="F23" s="27"/>
    </row>
    <row r="24" spans="1:6" ht="12.75">
      <c r="A24">
        <v>14</v>
      </c>
      <c r="B24">
        <v>335</v>
      </c>
      <c r="C24" t="s">
        <v>18</v>
      </c>
      <c r="D24" s="27"/>
      <c r="E24" s="27"/>
      <c r="F24" s="27"/>
    </row>
    <row r="25" spans="1:6" ht="12.75">
      <c r="A25">
        <v>15</v>
      </c>
      <c r="B25">
        <v>336</v>
      </c>
      <c r="C25" t="s">
        <v>19</v>
      </c>
      <c r="D25" s="27"/>
      <c r="E25" s="27"/>
      <c r="F25" s="27"/>
    </row>
    <row r="26" spans="1:6" ht="12.75">
      <c r="A26">
        <v>16</v>
      </c>
      <c r="B26">
        <v>339</v>
      </c>
      <c r="C26" s="20" t="s">
        <v>20</v>
      </c>
      <c r="D26" s="27"/>
      <c r="E26" s="27"/>
      <c r="F26" s="27">
        <f>E26</f>
        <v>0</v>
      </c>
    </row>
    <row r="27" spans="1:6" ht="12.75">
      <c r="A27">
        <v>17</v>
      </c>
      <c r="B27">
        <v>340</v>
      </c>
      <c r="C27" t="s">
        <v>21</v>
      </c>
      <c r="D27" s="27"/>
      <c r="E27" s="27"/>
      <c r="F27" s="27"/>
    </row>
    <row r="28" spans="1:6" ht="12.75">
      <c r="A28">
        <v>18</v>
      </c>
      <c r="B28">
        <v>341</v>
      </c>
      <c r="C28" t="s">
        <v>22</v>
      </c>
      <c r="D28" s="27"/>
      <c r="E28" s="27"/>
      <c r="F28" s="27"/>
    </row>
    <row r="29" spans="1:6" ht="12.75">
      <c r="A29">
        <v>19</v>
      </c>
      <c r="B29">
        <v>342</v>
      </c>
      <c r="C29" t="s">
        <v>23</v>
      </c>
      <c r="D29" s="27"/>
      <c r="E29" s="27"/>
      <c r="F29" s="27"/>
    </row>
    <row r="30" spans="1:6" ht="12.75">
      <c r="A30">
        <v>20</v>
      </c>
      <c r="B30">
        <v>343</v>
      </c>
      <c r="C30" t="s">
        <v>24</v>
      </c>
      <c r="D30" s="27"/>
      <c r="E30" s="27"/>
      <c r="F30" s="27"/>
    </row>
    <row r="31" spans="1:6" ht="12.75">
      <c r="A31">
        <v>21</v>
      </c>
      <c r="B31">
        <v>344</v>
      </c>
      <c r="C31" t="s">
        <v>25</v>
      </c>
      <c r="D31" s="27"/>
      <c r="E31" s="27"/>
      <c r="F31" s="27"/>
    </row>
    <row r="32" spans="1:6" ht="12.75">
      <c r="A32">
        <v>22</v>
      </c>
      <c r="B32">
        <v>345</v>
      </c>
      <c r="C32" t="s">
        <v>26</v>
      </c>
      <c r="D32" s="27"/>
      <c r="E32" s="27"/>
      <c r="F32" s="27"/>
    </row>
    <row r="33" spans="1:6" ht="12.75">
      <c r="A33">
        <v>23</v>
      </c>
      <c r="B33">
        <v>346</v>
      </c>
      <c r="C33" t="s">
        <v>27</v>
      </c>
      <c r="D33" s="27"/>
      <c r="E33" s="27"/>
      <c r="F33" s="27"/>
    </row>
    <row r="34" spans="1:6" ht="12.75">
      <c r="A34">
        <v>24</v>
      </c>
      <c r="B34">
        <v>347</v>
      </c>
      <c r="C34" t="s">
        <v>28</v>
      </c>
      <c r="D34" s="27"/>
      <c r="E34" s="27"/>
      <c r="F34" s="27"/>
    </row>
    <row r="35" spans="1:6" ht="12.75">
      <c r="A35">
        <v>25</v>
      </c>
      <c r="B35">
        <v>348</v>
      </c>
      <c r="C35" t="s">
        <v>29</v>
      </c>
      <c r="D35" s="27"/>
      <c r="E35" s="27"/>
      <c r="F35" s="27"/>
    </row>
    <row r="36" spans="1:6" ht="12.75">
      <c r="A36">
        <v>26</v>
      </c>
      <c r="C36" t="s">
        <v>48</v>
      </c>
      <c r="D36" s="28">
        <f>SUM(D11:D35)</f>
        <v>12692.5</v>
      </c>
      <c r="E36" s="28">
        <f>SUM(E11:E35)</f>
        <v>0</v>
      </c>
      <c r="F36" s="28">
        <f>D36</f>
        <v>12692.5</v>
      </c>
    </row>
    <row r="39" ht="12.75">
      <c r="C39" t="s">
        <v>51</v>
      </c>
    </row>
    <row r="40" ht="12.75">
      <c r="C40" t="s">
        <v>52</v>
      </c>
    </row>
    <row r="41" ht="12.75">
      <c r="C41" t="s">
        <v>53</v>
      </c>
    </row>
    <row r="42" ht="12.75">
      <c r="C42" t="s">
        <v>44</v>
      </c>
    </row>
    <row r="43" ht="12.75">
      <c r="F43" t="s">
        <v>45</v>
      </c>
    </row>
    <row r="44" ht="12.75">
      <c r="F44" t="s">
        <v>54</v>
      </c>
    </row>
  </sheetData>
  <sheetProtection/>
  <mergeCells count="9">
    <mergeCell ref="A1:G1"/>
    <mergeCell ref="A2:G2"/>
    <mergeCell ref="A3:G3"/>
    <mergeCell ref="A4:G4"/>
    <mergeCell ref="A9:C9"/>
    <mergeCell ref="A7:G7"/>
    <mergeCell ref="A8:C8"/>
    <mergeCell ref="A5:G5"/>
    <mergeCell ref="A6:F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4.28125" style="0" customWidth="1"/>
    <col min="3" max="3" width="14.7109375" style="0" customWidth="1"/>
    <col min="4" max="4" width="20.7109375" style="0" customWidth="1"/>
    <col min="5" max="5" width="14.57421875" style="0" customWidth="1"/>
    <col min="6" max="6" width="13.421875" style="0" customWidth="1"/>
    <col min="7" max="7" width="12.8515625" style="0" customWidth="1"/>
  </cols>
  <sheetData>
    <row r="1" spans="1:7" ht="18.75" customHeight="1">
      <c r="A1" s="57" t="s">
        <v>58</v>
      </c>
      <c r="B1" s="57"/>
      <c r="C1" s="57"/>
      <c r="D1" s="57"/>
      <c r="E1" s="57"/>
      <c r="F1" s="57"/>
      <c r="G1" s="57"/>
    </row>
    <row r="2" spans="1:7" ht="12.75">
      <c r="A2" s="55"/>
      <c r="B2" s="55"/>
      <c r="C2" s="55"/>
      <c r="D2" s="55"/>
      <c r="E2" s="55"/>
      <c r="F2" s="55"/>
      <c r="G2" s="55"/>
    </row>
    <row r="3" spans="1:7" ht="18" customHeight="1">
      <c r="A3" s="55" t="s">
        <v>240</v>
      </c>
      <c r="B3" s="55"/>
      <c r="C3" s="55"/>
      <c r="D3" s="55"/>
      <c r="E3" s="55"/>
      <c r="F3" s="55"/>
      <c r="G3" s="55"/>
    </row>
    <row r="4" spans="1:7" ht="12.75">
      <c r="A4" s="55"/>
      <c r="B4" s="55"/>
      <c r="C4" s="55"/>
      <c r="D4" s="55"/>
      <c r="E4" s="55"/>
      <c r="F4" s="55"/>
      <c r="G4" s="55"/>
    </row>
    <row r="5" spans="1:7" ht="18.75" customHeight="1">
      <c r="A5" s="55" t="s">
        <v>33</v>
      </c>
      <c r="B5" s="55"/>
      <c r="C5" s="55"/>
      <c r="D5" s="55"/>
      <c r="E5" s="55"/>
      <c r="F5" s="55"/>
      <c r="G5" s="55"/>
    </row>
    <row r="6" spans="1:7" ht="12.75">
      <c r="A6" s="55"/>
      <c r="B6" s="55"/>
      <c r="C6" s="55"/>
      <c r="D6" s="55"/>
      <c r="E6" s="55"/>
      <c r="F6" s="55"/>
      <c r="G6" s="55"/>
    </row>
    <row r="7" spans="1:7" ht="18" customHeight="1">
      <c r="A7" s="55" t="s">
        <v>239</v>
      </c>
      <c r="B7" s="55"/>
      <c r="C7" s="55"/>
      <c r="D7" s="55"/>
      <c r="E7" s="55"/>
      <c r="F7" s="55"/>
      <c r="G7" s="55"/>
    </row>
    <row r="8" spans="1:7" ht="12.75">
      <c r="A8" s="55"/>
      <c r="B8" s="55"/>
      <c r="C8" s="55"/>
      <c r="D8" s="55"/>
      <c r="E8" s="55"/>
      <c r="F8" s="55"/>
      <c r="G8" s="55"/>
    </row>
    <row r="9" spans="1:7" ht="12.75">
      <c r="A9" s="55"/>
      <c r="B9" s="55"/>
      <c r="C9" s="55"/>
      <c r="D9" s="55"/>
      <c r="E9" s="1" t="s">
        <v>35</v>
      </c>
      <c r="F9" s="1" t="s">
        <v>37</v>
      </c>
      <c r="G9" s="1" t="s">
        <v>40</v>
      </c>
    </row>
    <row r="10" spans="1:7" ht="12.75">
      <c r="A10" s="55"/>
      <c r="B10" s="55"/>
      <c r="C10" s="55"/>
      <c r="D10" s="55"/>
      <c r="E10" s="1" t="s">
        <v>59</v>
      </c>
      <c r="F10" s="1" t="s">
        <v>38</v>
      </c>
      <c r="G10" s="1" t="s">
        <v>41</v>
      </c>
    </row>
    <row r="11" spans="1:7" ht="12.75">
      <c r="A11" s="55"/>
      <c r="B11" s="55"/>
      <c r="C11" s="55"/>
      <c r="D11" s="55"/>
      <c r="E11" s="1" t="s">
        <v>36</v>
      </c>
      <c r="F11" s="1" t="s">
        <v>39</v>
      </c>
      <c r="G11" s="1" t="s">
        <v>42</v>
      </c>
    </row>
    <row r="12" spans="1:7" ht="16.5" customHeight="1">
      <c r="A12">
        <v>1</v>
      </c>
      <c r="B12" s="20" t="s">
        <v>55</v>
      </c>
      <c r="E12" s="15">
        <f>'Exhibit 1, Schedule A'!D39</f>
        <v>67856.09</v>
      </c>
      <c r="F12" s="15">
        <f>'Exhibit 1, Schedule A'!E39</f>
        <v>4498.47</v>
      </c>
      <c r="G12" s="15">
        <f>+E12+F12</f>
        <v>72354.56</v>
      </c>
    </row>
    <row r="13" spans="1:7" ht="16.5" customHeight="1">
      <c r="A13">
        <v>2</v>
      </c>
      <c r="B13" s="55" t="s">
        <v>56</v>
      </c>
      <c r="C13" s="55"/>
      <c r="D13" s="55"/>
      <c r="E13" s="16">
        <f>'Exhibit 1, Schedule B'!D36</f>
        <v>12692.5</v>
      </c>
      <c r="F13" s="15"/>
      <c r="G13" s="15">
        <f>+E13+F13</f>
        <v>12692.5</v>
      </c>
    </row>
    <row r="14" spans="1:7" ht="16.5" customHeight="1">
      <c r="A14">
        <v>3</v>
      </c>
      <c r="B14" s="55" t="s">
        <v>57</v>
      </c>
      <c r="C14" s="55"/>
      <c r="D14" s="55"/>
      <c r="E14" s="15">
        <f>E12-E13</f>
        <v>55163.59</v>
      </c>
      <c r="F14" s="15">
        <f>+F12-F13</f>
        <v>4498.47</v>
      </c>
      <c r="G14" s="15">
        <f>+E14+F14</f>
        <v>59662.06</v>
      </c>
    </row>
    <row r="15" spans="1:7" ht="15.75" customHeight="1">
      <c r="A15">
        <v>4</v>
      </c>
      <c r="B15" s="55" t="s">
        <v>60</v>
      </c>
      <c r="C15" s="55"/>
      <c r="D15" s="55"/>
      <c r="E15" s="15"/>
      <c r="F15" s="15"/>
      <c r="G15" s="15"/>
    </row>
    <row r="16" spans="2:7" ht="16.5" customHeight="1">
      <c r="B16" s="59" t="s">
        <v>61</v>
      </c>
      <c r="C16" s="59"/>
      <c r="D16" s="59"/>
      <c r="E16" s="15"/>
      <c r="F16" s="15"/>
      <c r="G16" s="15"/>
    </row>
    <row r="17" spans="1:7" ht="16.5" customHeight="1">
      <c r="A17">
        <v>5</v>
      </c>
      <c r="B17" s="58" t="s">
        <v>62</v>
      </c>
      <c r="C17" s="58"/>
      <c r="D17" s="58"/>
      <c r="E17" s="15"/>
      <c r="F17" s="15"/>
      <c r="G17" s="15"/>
    </row>
    <row r="18" spans="2:7" ht="16.5" customHeight="1">
      <c r="B18" s="59" t="s">
        <v>63</v>
      </c>
      <c r="C18" s="59"/>
      <c r="D18" s="59"/>
      <c r="E18" s="15"/>
      <c r="F18" s="15"/>
      <c r="G18" s="15"/>
    </row>
    <row r="19" spans="1:7" ht="16.5" customHeight="1">
      <c r="A19">
        <v>6</v>
      </c>
      <c r="B19" s="58" t="s">
        <v>64</v>
      </c>
      <c r="C19" s="58"/>
      <c r="D19" s="58"/>
      <c r="E19" s="15"/>
      <c r="F19" s="15"/>
      <c r="G19" s="15"/>
    </row>
    <row r="20" spans="2:7" ht="16.5" customHeight="1">
      <c r="B20" s="59" t="s">
        <v>65</v>
      </c>
      <c r="C20" s="59"/>
      <c r="D20" s="59"/>
      <c r="E20" s="15"/>
      <c r="F20" s="15"/>
      <c r="G20" s="15"/>
    </row>
    <row r="21" spans="1:7" ht="16.5" customHeight="1">
      <c r="A21">
        <v>7</v>
      </c>
      <c r="B21" s="58" t="s">
        <v>66</v>
      </c>
      <c r="C21" s="58"/>
      <c r="D21" s="58"/>
      <c r="E21" s="15"/>
      <c r="F21" s="15"/>
      <c r="G21" s="15"/>
    </row>
    <row r="22" spans="2:7" ht="16.5" customHeight="1">
      <c r="B22" s="59" t="s">
        <v>67</v>
      </c>
      <c r="C22" s="59"/>
      <c r="D22" s="59"/>
      <c r="E22" s="15"/>
      <c r="F22" s="15"/>
      <c r="G22" s="15"/>
    </row>
    <row r="23" spans="1:7" ht="15.75" customHeight="1">
      <c r="A23">
        <v>8</v>
      </c>
      <c r="B23" s="58" t="s">
        <v>68</v>
      </c>
      <c r="C23" s="58"/>
      <c r="D23" s="58"/>
      <c r="E23" s="15"/>
      <c r="F23" s="15"/>
      <c r="G23" s="15"/>
    </row>
    <row r="24" spans="2:7" ht="15.75" customHeight="1">
      <c r="B24" s="59" t="s">
        <v>69</v>
      </c>
      <c r="C24" s="59"/>
      <c r="D24" s="59"/>
      <c r="E24" s="15"/>
      <c r="F24" s="15"/>
      <c r="G24" s="15"/>
    </row>
    <row r="25" spans="1:7" ht="15.75" customHeight="1">
      <c r="A25">
        <v>9</v>
      </c>
      <c r="B25" s="58" t="s">
        <v>70</v>
      </c>
      <c r="C25" s="58"/>
      <c r="D25" s="58"/>
      <c r="E25" s="15">
        <f>'Exhibit 2, Schedule B'!E32/8</f>
        <v>1664.6250000000002</v>
      </c>
      <c r="F25" s="15"/>
      <c r="G25" s="15">
        <f>'[1]Exhibit 2, Schedule B'!G32/8</f>
        <v>1664.6250000000002</v>
      </c>
    </row>
    <row r="26" spans="2:7" ht="15.75" customHeight="1">
      <c r="B26" s="59" t="s">
        <v>71</v>
      </c>
      <c r="C26" s="59"/>
      <c r="D26" s="59"/>
      <c r="E26" s="15"/>
      <c r="F26" s="15"/>
      <c r="G26" s="15"/>
    </row>
    <row r="27" spans="1:7" ht="15.75" customHeight="1">
      <c r="A27">
        <v>10</v>
      </c>
      <c r="B27" s="58" t="s">
        <v>77</v>
      </c>
      <c r="C27" s="58"/>
      <c r="D27" s="58"/>
      <c r="E27" s="15"/>
      <c r="F27" s="15"/>
      <c r="G27" s="15"/>
    </row>
    <row r="28" spans="2:7" ht="15.75" customHeight="1">
      <c r="B28" s="59" t="s">
        <v>72</v>
      </c>
      <c r="C28" s="59"/>
      <c r="D28" s="59"/>
      <c r="E28" s="15"/>
      <c r="F28" s="15"/>
      <c r="G28" s="15"/>
    </row>
    <row r="29" spans="2:7" ht="15.75" customHeight="1">
      <c r="B29" s="6"/>
      <c r="C29" s="6"/>
      <c r="D29" s="6"/>
      <c r="E29" s="15"/>
      <c r="F29" s="15"/>
      <c r="G29" s="15"/>
    </row>
    <row r="30" spans="1:7" ht="15.75" customHeight="1">
      <c r="A30">
        <v>11</v>
      </c>
      <c r="B30" s="60" t="s">
        <v>73</v>
      </c>
      <c r="C30" s="60"/>
      <c r="D30" s="60"/>
      <c r="E30" s="15">
        <f>SUM(E14:E29)</f>
        <v>56828.215</v>
      </c>
      <c r="F30" s="15">
        <f>SUM(F14:F29)</f>
        <v>4498.47</v>
      </c>
      <c r="G30" s="15">
        <f>SUM(G14:G29)</f>
        <v>61326.685</v>
      </c>
    </row>
    <row r="32" spans="2:4" ht="12.75">
      <c r="B32" s="55" t="s">
        <v>74</v>
      </c>
      <c r="C32" s="55"/>
      <c r="D32" s="55"/>
    </row>
    <row r="33" spans="2:4" ht="12.75">
      <c r="B33" s="55" t="s">
        <v>78</v>
      </c>
      <c r="C33" s="55"/>
      <c r="D33" s="55"/>
    </row>
    <row r="34" spans="2:4" ht="12.75">
      <c r="B34" s="55" t="s">
        <v>79</v>
      </c>
      <c r="C34" s="55"/>
      <c r="D34" s="55"/>
    </row>
    <row r="36" spans="2:4" ht="12.75">
      <c r="B36" s="58" t="s">
        <v>75</v>
      </c>
      <c r="C36" s="58"/>
      <c r="D36" s="58"/>
    </row>
    <row r="37" ht="12.75">
      <c r="G37" t="s">
        <v>45</v>
      </c>
    </row>
    <row r="38" ht="12.75">
      <c r="G38" t="s">
        <v>76</v>
      </c>
    </row>
  </sheetData>
  <sheetProtection/>
  <mergeCells count="30">
    <mergeCell ref="B26:D26"/>
    <mergeCell ref="B27:D27"/>
    <mergeCell ref="B28:D28"/>
    <mergeCell ref="B36:D36"/>
    <mergeCell ref="B30:D30"/>
    <mergeCell ref="B32:D32"/>
    <mergeCell ref="B33:D33"/>
    <mergeCell ref="B34:D34"/>
    <mergeCell ref="B24:D24"/>
    <mergeCell ref="B25:D25"/>
    <mergeCell ref="B19:D19"/>
    <mergeCell ref="B20:D20"/>
    <mergeCell ref="B15:D15"/>
    <mergeCell ref="B16:D16"/>
    <mergeCell ref="A9:D11"/>
    <mergeCell ref="B21:D21"/>
    <mergeCell ref="B22:D22"/>
    <mergeCell ref="B23:D23"/>
    <mergeCell ref="B17:D17"/>
    <mergeCell ref="B18:D18"/>
    <mergeCell ref="A1:G1"/>
    <mergeCell ref="A2:G2"/>
    <mergeCell ref="A3:G3"/>
    <mergeCell ref="A4:G4"/>
    <mergeCell ref="B13:D13"/>
    <mergeCell ref="B14:D14"/>
    <mergeCell ref="A5:G5"/>
    <mergeCell ref="A6:G6"/>
    <mergeCell ref="A7:G7"/>
    <mergeCell ref="A8:G8"/>
  </mergeCells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3.8515625" style="0" customWidth="1"/>
    <col min="4" max="4" width="25.28125" style="0" customWidth="1"/>
    <col min="5" max="5" width="14.57421875" style="0" customWidth="1"/>
    <col min="6" max="6" width="13.00390625" style="0" customWidth="1"/>
    <col min="7" max="7" width="15.57421875" style="0" customWidth="1"/>
  </cols>
  <sheetData>
    <row r="1" spans="1:7" ht="18.75" customHeight="1">
      <c r="A1" s="57" t="s">
        <v>97</v>
      </c>
      <c r="B1" s="57"/>
      <c r="C1" s="57"/>
      <c r="D1" s="57"/>
      <c r="E1" s="57"/>
      <c r="F1" s="57"/>
      <c r="G1" s="57"/>
    </row>
    <row r="2" spans="1:7" ht="12.75">
      <c r="A2" s="55"/>
      <c r="B2" s="55"/>
      <c r="C2" s="55"/>
      <c r="D2" s="55"/>
      <c r="E2" s="55"/>
      <c r="F2" s="55"/>
      <c r="G2" s="55"/>
    </row>
    <row r="3" spans="1:7" ht="15.75" customHeight="1">
      <c r="A3" s="55" t="s">
        <v>240</v>
      </c>
      <c r="B3" s="55"/>
      <c r="C3" s="55"/>
      <c r="D3" s="55"/>
      <c r="E3" s="55"/>
      <c r="F3" s="55"/>
      <c r="G3" s="55"/>
    </row>
    <row r="4" spans="1:7" ht="12.75">
      <c r="A4" s="55"/>
      <c r="B4" s="55"/>
      <c r="C4" s="55"/>
      <c r="D4" s="55"/>
      <c r="E4" s="55"/>
      <c r="F4" s="55"/>
      <c r="G4" s="55"/>
    </row>
    <row r="5" spans="1:7" ht="15.75" customHeight="1">
      <c r="A5" s="55" t="s">
        <v>33</v>
      </c>
      <c r="B5" s="55"/>
      <c r="C5" s="55"/>
      <c r="D5" s="55"/>
      <c r="E5" s="55"/>
      <c r="F5" s="55"/>
      <c r="G5" s="55"/>
    </row>
    <row r="6" spans="1:7" ht="12.75">
      <c r="A6" s="55"/>
      <c r="B6" s="55"/>
      <c r="C6" s="55"/>
      <c r="D6" s="55"/>
      <c r="E6" s="55"/>
      <c r="F6" s="55"/>
      <c r="G6" s="55"/>
    </row>
    <row r="7" spans="1:7" ht="15.75" customHeight="1">
      <c r="A7" s="55" t="s">
        <v>239</v>
      </c>
      <c r="B7" s="55"/>
      <c r="C7" s="55"/>
      <c r="D7" s="55"/>
      <c r="E7" s="55"/>
      <c r="F7" s="55"/>
      <c r="G7" s="55"/>
    </row>
    <row r="8" spans="1:7" ht="12.75">
      <c r="A8" s="55"/>
      <c r="B8" s="55"/>
      <c r="C8" s="55"/>
      <c r="D8" s="55"/>
      <c r="E8" s="55"/>
      <c r="F8" s="55"/>
      <c r="G8" s="55"/>
    </row>
    <row r="9" spans="1:7" ht="12.75">
      <c r="A9" s="55" t="s">
        <v>80</v>
      </c>
      <c r="B9" s="55"/>
      <c r="C9" s="55"/>
      <c r="D9" s="55"/>
      <c r="E9" s="1" t="s">
        <v>35</v>
      </c>
      <c r="F9" s="1" t="s">
        <v>37</v>
      </c>
      <c r="G9" s="1" t="s">
        <v>40</v>
      </c>
    </row>
    <row r="10" spans="1:7" ht="12.75">
      <c r="A10" s="55"/>
      <c r="B10" s="55"/>
      <c r="C10" s="55"/>
      <c r="D10" s="55"/>
      <c r="E10" s="1" t="s">
        <v>59</v>
      </c>
      <c r="F10" s="1" t="s">
        <v>38</v>
      </c>
      <c r="G10" s="1" t="s">
        <v>41</v>
      </c>
    </row>
    <row r="11" spans="1:7" ht="12.75">
      <c r="A11" s="55"/>
      <c r="B11" s="55"/>
      <c r="C11" s="55"/>
      <c r="D11" s="55"/>
      <c r="E11" s="1" t="s">
        <v>36</v>
      </c>
      <c r="F11" s="1" t="s">
        <v>39</v>
      </c>
      <c r="G11" s="1" t="s">
        <v>42</v>
      </c>
    </row>
    <row r="12" spans="1:7" ht="16.5" customHeight="1">
      <c r="A12" s="55" t="s">
        <v>81</v>
      </c>
      <c r="B12" s="55"/>
      <c r="C12" s="55"/>
      <c r="D12" s="55"/>
      <c r="E12" s="15"/>
      <c r="F12" s="15"/>
      <c r="G12" s="15"/>
    </row>
    <row r="13" spans="1:7" ht="16.5" customHeight="1">
      <c r="A13">
        <v>1</v>
      </c>
      <c r="B13" s="55" t="s">
        <v>82</v>
      </c>
      <c r="C13" s="55"/>
      <c r="D13" s="55"/>
      <c r="E13" s="15">
        <v>9726.5</v>
      </c>
      <c r="F13" s="15">
        <v>0</v>
      </c>
      <c r="G13" s="15">
        <v>9726.5</v>
      </c>
    </row>
    <row r="14" spans="1:7" ht="15.75" customHeight="1">
      <c r="A14">
        <v>2</v>
      </c>
      <c r="B14" s="55" t="s">
        <v>83</v>
      </c>
      <c r="C14" s="55"/>
      <c r="D14" s="55"/>
      <c r="E14" s="15"/>
      <c r="F14" s="15"/>
      <c r="G14" s="15"/>
    </row>
    <row r="15" spans="1:7" ht="16.5" customHeight="1">
      <c r="A15">
        <v>3</v>
      </c>
      <c r="B15" s="55" t="s">
        <v>84</v>
      </c>
      <c r="C15" s="55"/>
      <c r="D15" s="55"/>
      <c r="E15" s="15"/>
      <c r="F15" s="15"/>
      <c r="G15" s="15"/>
    </row>
    <row r="16" spans="1:7" ht="16.5" customHeight="1">
      <c r="A16">
        <v>4</v>
      </c>
      <c r="B16" s="58" t="s">
        <v>85</v>
      </c>
      <c r="C16" s="58"/>
      <c r="D16" s="58"/>
      <c r="E16" s="15"/>
      <c r="F16" s="15"/>
      <c r="G16" s="15"/>
    </row>
    <row r="17" spans="1:7" ht="15.75" customHeight="1">
      <c r="A17">
        <v>5</v>
      </c>
      <c r="B17" s="58" t="s">
        <v>86</v>
      </c>
      <c r="C17" s="58"/>
      <c r="D17" s="58"/>
      <c r="E17" s="15"/>
      <c r="F17" s="15"/>
      <c r="G17" s="15"/>
    </row>
    <row r="18" spans="1:7" ht="15.75" customHeight="1">
      <c r="A18">
        <v>6</v>
      </c>
      <c r="B18" s="58" t="s">
        <v>87</v>
      </c>
      <c r="C18" s="58"/>
      <c r="D18" s="58"/>
      <c r="E18" s="15"/>
      <c r="F18" s="15"/>
      <c r="G18" s="15"/>
    </row>
    <row r="19" spans="1:7" ht="15.75" customHeight="1">
      <c r="A19">
        <v>7</v>
      </c>
      <c r="B19" s="58" t="s">
        <v>88</v>
      </c>
      <c r="C19" s="58"/>
      <c r="D19" s="58"/>
      <c r="E19" s="15"/>
      <c r="F19" s="15"/>
      <c r="G19" s="15"/>
    </row>
    <row r="20" spans="1:7" ht="16.5" customHeight="1">
      <c r="A20">
        <v>8</v>
      </c>
      <c r="B20" s="58" t="s">
        <v>89</v>
      </c>
      <c r="C20" s="58"/>
      <c r="D20" s="58"/>
      <c r="E20" s="15">
        <v>9726.5</v>
      </c>
      <c r="F20" s="15">
        <v>0</v>
      </c>
      <c r="G20" s="15">
        <v>9726.5</v>
      </c>
    </row>
    <row r="21" spans="1:7" ht="15.75" customHeight="1">
      <c r="A21">
        <v>9</v>
      </c>
      <c r="B21" s="58" t="s">
        <v>90</v>
      </c>
      <c r="C21" s="58"/>
      <c r="D21" s="58"/>
      <c r="E21" s="15"/>
      <c r="F21" s="15"/>
      <c r="G21" s="15"/>
    </row>
    <row r="22" spans="1:7" ht="15.75" customHeight="1">
      <c r="A22">
        <v>10</v>
      </c>
      <c r="B22" s="58" t="s">
        <v>91</v>
      </c>
      <c r="C22" s="58"/>
      <c r="D22" s="58"/>
      <c r="E22" s="15"/>
      <c r="F22" s="15"/>
      <c r="G22" s="15"/>
    </row>
    <row r="23" spans="1:7" ht="15.75" customHeight="1">
      <c r="A23">
        <v>11</v>
      </c>
      <c r="B23" s="58" t="s">
        <v>92</v>
      </c>
      <c r="C23" s="58"/>
      <c r="D23" s="58"/>
      <c r="E23" s="15"/>
      <c r="F23" s="15"/>
      <c r="G23" s="15"/>
    </row>
    <row r="24" spans="1:7" ht="15.75" customHeight="1">
      <c r="A24">
        <v>12</v>
      </c>
      <c r="B24" s="58" t="s">
        <v>93</v>
      </c>
      <c r="C24" s="58"/>
      <c r="D24" s="58"/>
      <c r="E24" s="15">
        <v>9726.5</v>
      </c>
      <c r="F24" s="15">
        <v>0</v>
      </c>
      <c r="G24" s="15">
        <v>9726.5</v>
      </c>
    </row>
    <row r="26" spans="2:4" ht="12.75">
      <c r="B26" s="58" t="s">
        <v>95</v>
      </c>
      <c r="C26" s="58"/>
      <c r="D26" s="58"/>
    </row>
    <row r="27" spans="2:4" ht="12.75">
      <c r="B27" s="58" t="s">
        <v>96</v>
      </c>
      <c r="C27" s="58"/>
      <c r="D27" s="58"/>
    </row>
    <row r="28" spans="2:4" ht="12.75">
      <c r="B28" s="58" t="s">
        <v>79</v>
      </c>
      <c r="C28" s="58"/>
      <c r="D28" s="58"/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ht="12.75">
      <c r="G34" t="s">
        <v>94</v>
      </c>
    </row>
    <row r="35" ht="12.75">
      <c r="G35" t="s">
        <v>46</v>
      </c>
    </row>
  </sheetData>
  <sheetProtection/>
  <mergeCells count="25">
    <mergeCell ref="A5:G5"/>
    <mergeCell ref="A6:G6"/>
    <mergeCell ref="A7:G7"/>
    <mergeCell ref="A8:G8"/>
    <mergeCell ref="A1:G1"/>
    <mergeCell ref="A2:G2"/>
    <mergeCell ref="A3:G3"/>
    <mergeCell ref="A4:G4"/>
    <mergeCell ref="A9:D11"/>
    <mergeCell ref="B13:D13"/>
    <mergeCell ref="A12:D12"/>
    <mergeCell ref="B27:D27"/>
    <mergeCell ref="B14:D14"/>
    <mergeCell ref="B15:D15"/>
    <mergeCell ref="B16:D16"/>
    <mergeCell ref="B17:D17"/>
    <mergeCell ref="B18:D18"/>
    <mergeCell ref="B19:D19"/>
    <mergeCell ref="B20:D20"/>
    <mergeCell ref="B21:D21"/>
    <mergeCell ref="B28:D28"/>
    <mergeCell ref="B22:D22"/>
    <mergeCell ref="B23:D23"/>
    <mergeCell ref="B24:D24"/>
    <mergeCell ref="B26:D2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3.7109375" style="0" customWidth="1"/>
    <col min="4" max="4" width="22.421875" style="0" customWidth="1"/>
    <col min="5" max="5" width="14.00390625" style="0" customWidth="1"/>
    <col min="6" max="6" width="12.28125" style="0" customWidth="1"/>
    <col min="7" max="7" width="12.8515625" style="0" customWidth="1"/>
  </cols>
  <sheetData>
    <row r="1" spans="1:7" ht="18" customHeight="1">
      <c r="A1" s="57" t="s">
        <v>98</v>
      </c>
      <c r="B1" s="57"/>
      <c r="C1" s="57"/>
      <c r="D1" s="57"/>
      <c r="E1" s="57"/>
      <c r="F1" s="57"/>
      <c r="G1" s="57"/>
    </row>
    <row r="2" spans="1:7" ht="12.75">
      <c r="A2" s="55"/>
      <c r="B2" s="55"/>
      <c r="C2" s="55"/>
      <c r="D2" s="55"/>
      <c r="E2" s="55"/>
      <c r="F2" s="55"/>
      <c r="G2" s="55"/>
    </row>
    <row r="3" spans="1:7" ht="18" customHeight="1">
      <c r="A3" s="55" t="s">
        <v>240</v>
      </c>
      <c r="B3" s="55"/>
      <c r="C3" s="55"/>
      <c r="D3" s="55"/>
      <c r="E3" s="55"/>
      <c r="F3" s="55"/>
      <c r="G3" s="55"/>
    </row>
    <row r="4" spans="1:7" ht="12.75">
      <c r="A4" s="55"/>
      <c r="B4" s="55"/>
      <c r="C4" s="55"/>
      <c r="D4" s="55"/>
      <c r="E4" s="55"/>
      <c r="F4" s="55"/>
      <c r="G4" s="55"/>
    </row>
    <row r="5" spans="1:7" ht="18.75" customHeight="1">
      <c r="A5" s="55" t="s">
        <v>33</v>
      </c>
      <c r="B5" s="55"/>
      <c r="C5" s="55"/>
      <c r="D5" s="55"/>
      <c r="E5" s="55"/>
      <c r="F5" s="55"/>
      <c r="G5" s="55"/>
    </row>
    <row r="6" spans="1:7" ht="12.75">
      <c r="A6" s="55"/>
      <c r="B6" s="55"/>
      <c r="C6" s="55"/>
      <c r="D6" s="55"/>
      <c r="E6" s="55"/>
      <c r="F6" s="55"/>
      <c r="G6" s="55"/>
    </row>
    <row r="7" spans="1:7" ht="18.75" customHeight="1">
      <c r="A7" s="55" t="s">
        <v>239</v>
      </c>
      <c r="B7" s="55"/>
      <c r="C7" s="55"/>
      <c r="D7" s="55"/>
      <c r="E7" s="55"/>
      <c r="F7" s="55"/>
      <c r="G7" s="55"/>
    </row>
    <row r="8" spans="1:7" ht="12.75">
      <c r="A8" s="55"/>
      <c r="B8" s="55"/>
      <c r="C8" s="55"/>
      <c r="D8" s="55"/>
      <c r="E8" s="55"/>
      <c r="F8" s="55"/>
      <c r="G8" s="55"/>
    </row>
    <row r="9" spans="1:7" ht="12.75">
      <c r="A9" s="55" t="s">
        <v>80</v>
      </c>
      <c r="B9" s="55"/>
      <c r="C9" s="55"/>
      <c r="D9" s="55"/>
      <c r="E9" s="1" t="s">
        <v>35</v>
      </c>
      <c r="F9" s="1" t="s">
        <v>37</v>
      </c>
      <c r="G9" s="1" t="s">
        <v>40</v>
      </c>
    </row>
    <row r="10" spans="1:7" ht="12.75">
      <c r="A10" s="55"/>
      <c r="B10" s="55"/>
      <c r="C10" s="55"/>
      <c r="D10" s="55"/>
      <c r="E10" s="1" t="s">
        <v>59</v>
      </c>
      <c r="F10" s="1" t="s">
        <v>38</v>
      </c>
      <c r="G10" s="1" t="s">
        <v>41</v>
      </c>
    </row>
    <row r="11" spans="1:7" ht="12.75">
      <c r="A11" s="55"/>
      <c r="B11" s="55"/>
      <c r="C11" s="55"/>
      <c r="D11" s="55"/>
      <c r="E11" s="1" t="s">
        <v>36</v>
      </c>
      <c r="F11" s="1" t="s">
        <v>39</v>
      </c>
      <c r="G11" s="1" t="s">
        <v>42</v>
      </c>
    </row>
    <row r="12" spans="1:7" ht="16.5" customHeight="1">
      <c r="A12">
        <v>1</v>
      </c>
      <c r="B12" s="55" t="s">
        <v>99</v>
      </c>
      <c r="C12" s="55"/>
      <c r="D12" s="55"/>
      <c r="E12" s="15"/>
      <c r="F12" s="15"/>
      <c r="G12" s="15"/>
    </row>
    <row r="13" spans="1:7" ht="16.5" customHeight="1">
      <c r="A13">
        <v>2</v>
      </c>
      <c r="B13" s="55" t="s">
        <v>100</v>
      </c>
      <c r="C13" s="55"/>
      <c r="D13" s="55"/>
      <c r="E13" s="15"/>
      <c r="F13" s="15"/>
      <c r="G13" s="15"/>
    </row>
    <row r="14" spans="1:7" ht="16.5" customHeight="1">
      <c r="A14">
        <v>3</v>
      </c>
      <c r="B14" s="55" t="s">
        <v>101</v>
      </c>
      <c r="C14" s="55"/>
      <c r="D14" s="55"/>
      <c r="E14" s="15"/>
      <c r="F14" s="15"/>
      <c r="G14" s="15"/>
    </row>
    <row r="15" spans="1:7" ht="16.5" customHeight="1">
      <c r="A15">
        <v>4</v>
      </c>
      <c r="B15" s="58" t="s">
        <v>102</v>
      </c>
      <c r="C15" s="58"/>
      <c r="D15" s="58"/>
      <c r="E15" s="15"/>
      <c r="F15" s="15"/>
      <c r="G15" s="15"/>
    </row>
    <row r="16" spans="1:7" ht="16.5" customHeight="1">
      <c r="A16">
        <v>5</v>
      </c>
      <c r="B16" s="58" t="s">
        <v>119</v>
      </c>
      <c r="C16" s="58"/>
      <c r="D16" s="58"/>
      <c r="E16" s="15"/>
      <c r="F16" s="15"/>
      <c r="G16" s="15"/>
    </row>
    <row r="17" spans="1:7" ht="16.5" customHeight="1">
      <c r="A17">
        <v>6</v>
      </c>
      <c r="B17" s="58" t="s">
        <v>103</v>
      </c>
      <c r="C17" s="58"/>
      <c r="D17" s="58"/>
      <c r="E17" s="15"/>
      <c r="F17" s="15"/>
      <c r="G17" s="15"/>
    </row>
    <row r="18" spans="1:7" ht="16.5" customHeight="1">
      <c r="A18">
        <v>7</v>
      </c>
      <c r="B18" s="58" t="s">
        <v>104</v>
      </c>
      <c r="C18" s="58"/>
      <c r="D18" s="58"/>
      <c r="E18" s="15">
        <v>1400.81</v>
      </c>
      <c r="F18" s="15"/>
      <c r="G18" s="15">
        <v>1400.81</v>
      </c>
    </row>
    <row r="19" spans="1:7" ht="16.5" customHeight="1">
      <c r="A19">
        <v>8</v>
      </c>
      <c r="B19" s="58" t="s">
        <v>105</v>
      </c>
      <c r="C19" s="58"/>
      <c r="D19" s="58"/>
      <c r="E19" s="15"/>
      <c r="F19" s="15"/>
      <c r="G19" s="15"/>
    </row>
    <row r="20" spans="1:7" ht="16.5" customHeight="1">
      <c r="A20">
        <v>9</v>
      </c>
      <c r="B20" s="58" t="s">
        <v>106</v>
      </c>
      <c r="C20" s="58"/>
      <c r="D20" s="58"/>
      <c r="E20" s="15">
        <v>6314.97</v>
      </c>
      <c r="F20" s="15"/>
      <c r="G20" s="15">
        <v>6314.97</v>
      </c>
    </row>
    <row r="21" spans="1:7" ht="16.5" customHeight="1">
      <c r="A21">
        <v>10</v>
      </c>
      <c r="B21" s="58" t="s">
        <v>107</v>
      </c>
      <c r="C21" s="58"/>
      <c r="D21" s="58"/>
      <c r="E21" s="15"/>
      <c r="F21" s="15"/>
      <c r="G21" s="15"/>
    </row>
    <row r="22" spans="1:7" ht="16.5" customHeight="1">
      <c r="A22">
        <v>11</v>
      </c>
      <c r="B22" s="58" t="s">
        <v>108</v>
      </c>
      <c r="C22" s="58"/>
      <c r="D22" s="58"/>
      <c r="E22" s="15">
        <v>3250.35</v>
      </c>
      <c r="F22" s="15"/>
      <c r="G22" s="15">
        <v>3250.35</v>
      </c>
    </row>
    <row r="23" spans="1:7" ht="16.5" customHeight="1">
      <c r="A23">
        <v>12</v>
      </c>
      <c r="B23" s="58" t="s">
        <v>109</v>
      </c>
      <c r="C23" s="58"/>
      <c r="D23" s="58"/>
      <c r="E23" s="15">
        <v>1916.83</v>
      </c>
      <c r="F23" s="15"/>
      <c r="G23" s="15">
        <v>1916.83</v>
      </c>
    </row>
    <row r="24" spans="1:7" ht="16.5" customHeight="1">
      <c r="A24">
        <v>13</v>
      </c>
      <c r="B24" s="58" t="s">
        <v>110</v>
      </c>
      <c r="C24" s="58"/>
      <c r="D24" s="58"/>
      <c r="E24" s="15"/>
      <c r="F24" s="15"/>
      <c r="G24" s="15"/>
    </row>
    <row r="25" spans="1:7" ht="16.5" customHeight="1">
      <c r="A25">
        <v>14</v>
      </c>
      <c r="B25" s="58" t="s">
        <v>111</v>
      </c>
      <c r="C25" s="58"/>
      <c r="D25" s="58"/>
      <c r="E25" s="15"/>
      <c r="F25" s="15"/>
      <c r="G25" s="15"/>
    </row>
    <row r="26" spans="1:7" ht="16.5" customHeight="1">
      <c r="A26">
        <v>15</v>
      </c>
      <c r="B26" s="58" t="s">
        <v>112</v>
      </c>
      <c r="C26" s="58"/>
      <c r="D26" s="58"/>
      <c r="E26" s="15"/>
      <c r="F26" s="15"/>
      <c r="G26" s="15"/>
    </row>
    <row r="27" spans="1:7" ht="15.75" customHeight="1">
      <c r="A27">
        <v>16</v>
      </c>
      <c r="B27" s="58" t="s">
        <v>113</v>
      </c>
      <c r="C27" s="58"/>
      <c r="D27" s="58"/>
      <c r="E27" s="15"/>
      <c r="F27" s="15"/>
      <c r="G27" s="15"/>
    </row>
    <row r="28" spans="1:7" ht="16.5" customHeight="1">
      <c r="A28">
        <v>17</v>
      </c>
      <c r="B28" t="s">
        <v>114</v>
      </c>
      <c r="E28" s="15"/>
      <c r="F28" s="15"/>
      <c r="G28" s="15"/>
    </row>
    <row r="29" spans="1:7" ht="16.5" customHeight="1">
      <c r="A29">
        <v>18</v>
      </c>
      <c r="B29" s="58" t="s">
        <v>115</v>
      </c>
      <c r="C29" s="58"/>
      <c r="D29" s="58"/>
      <c r="E29" s="15"/>
      <c r="F29" s="15"/>
      <c r="G29" s="15"/>
    </row>
    <row r="30" spans="1:7" ht="15.75" customHeight="1">
      <c r="A30">
        <v>19</v>
      </c>
      <c r="B30" s="58" t="s">
        <v>116</v>
      </c>
      <c r="C30" s="58"/>
      <c r="D30" s="58"/>
      <c r="E30" s="15"/>
      <c r="F30" s="15"/>
      <c r="G30" s="15"/>
    </row>
    <row r="31" spans="1:7" ht="15.75" customHeight="1">
      <c r="A31">
        <v>20</v>
      </c>
      <c r="B31" s="58" t="s">
        <v>117</v>
      </c>
      <c r="C31" s="58"/>
      <c r="D31" s="58"/>
      <c r="E31" s="15">
        <v>434.04</v>
      </c>
      <c r="F31" s="15"/>
      <c r="G31" s="15">
        <v>434.04</v>
      </c>
    </row>
    <row r="32" spans="1:7" ht="15.75" customHeight="1">
      <c r="A32">
        <v>21</v>
      </c>
      <c r="B32" s="58" t="s">
        <v>118</v>
      </c>
      <c r="C32" s="58"/>
      <c r="D32" s="58"/>
      <c r="E32" s="15">
        <v>13317.000000000002</v>
      </c>
      <c r="F32" s="15"/>
      <c r="G32" s="15">
        <v>13317.000000000002</v>
      </c>
    </row>
    <row r="34" spans="2:4" ht="12.75">
      <c r="B34" s="58" t="s">
        <v>74</v>
      </c>
      <c r="C34" s="58"/>
      <c r="D34" s="58"/>
    </row>
    <row r="35" spans="2:4" ht="12.75">
      <c r="B35" s="58" t="s">
        <v>120</v>
      </c>
      <c r="C35" s="58"/>
      <c r="D35" s="58"/>
    </row>
    <row r="36" spans="2:4" ht="12.75">
      <c r="B36" s="58" t="s">
        <v>121</v>
      </c>
      <c r="C36" s="58"/>
      <c r="D36" s="58"/>
    </row>
    <row r="38" ht="12.75">
      <c r="G38" t="s">
        <v>94</v>
      </c>
    </row>
    <row r="39" ht="12.75">
      <c r="G39" t="s">
        <v>54</v>
      </c>
    </row>
  </sheetData>
  <sheetProtection/>
  <mergeCells count="32">
    <mergeCell ref="B16:D16"/>
    <mergeCell ref="B17:D17"/>
    <mergeCell ref="A7:G7"/>
    <mergeCell ref="A8:G8"/>
    <mergeCell ref="B34:D34"/>
    <mergeCell ref="B35:D35"/>
    <mergeCell ref="B18:D18"/>
    <mergeCell ref="B19:D19"/>
    <mergeCell ref="B20:D20"/>
    <mergeCell ref="B21:D21"/>
    <mergeCell ref="B36:D36"/>
    <mergeCell ref="A9:D11"/>
    <mergeCell ref="B12:D12"/>
    <mergeCell ref="B13:D13"/>
    <mergeCell ref="B14:D14"/>
    <mergeCell ref="B15:D15"/>
    <mergeCell ref="B22:D22"/>
    <mergeCell ref="B23:D23"/>
    <mergeCell ref="B24:D24"/>
    <mergeCell ref="B30:D30"/>
    <mergeCell ref="A1:G1"/>
    <mergeCell ref="A2:G2"/>
    <mergeCell ref="A3:G3"/>
    <mergeCell ref="A4:G4"/>
    <mergeCell ref="A5:G5"/>
    <mergeCell ref="A6:G6"/>
    <mergeCell ref="B31:D31"/>
    <mergeCell ref="B32:D32"/>
    <mergeCell ref="B25:D25"/>
    <mergeCell ref="B26:D26"/>
    <mergeCell ref="B27:D27"/>
    <mergeCell ref="B29:D29"/>
  </mergeCells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6">
      <selection activeCell="G45" sqref="G45"/>
    </sheetView>
  </sheetViews>
  <sheetFormatPr defaultColWidth="9.140625" defaultRowHeight="12.75"/>
  <cols>
    <col min="1" max="1" width="3.57421875" style="0" customWidth="1"/>
    <col min="4" max="4" width="30.140625" style="0" customWidth="1"/>
    <col min="5" max="5" width="12.8515625" style="0" customWidth="1"/>
    <col min="6" max="7" width="13.00390625" style="0" customWidth="1"/>
  </cols>
  <sheetData>
    <row r="1" spans="1:7" ht="18.75" customHeight="1">
      <c r="A1" s="57" t="s">
        <v>122</v>
      </c>
      <c r="B1" s="57"/>
      <c r="C1" s="57"/>
      <c r="D1" s="57"/>
      <c r="E1" s="57"/>
      <c r="F1" s="57"/>
      <c r="G1" s="57"/>
    </row>
    <row r="2" spans="1:7" s="8" customFormat="1" ht="16.5" customHeight="1">
      <c r="A2" s="61" t="s">
        <v>240</v>
      </c>
      <c r="B2" s="61"/>
      <c r="C2" s="61"/>
      <c r="D2" s="61"/>
      <c r="E2" s="61"/>
      <c r="F2" s="61"/>
      <c r="G2" s="61"/>
    </row>
    <row r="3" spans="1:7" s="8" customFormat="1" ht="10.5" customHeight="1">
      <c r="A3" s="61"/>
      <c r="B3" s="61"/>
      <c r="C3" s="61"/>
      <c r="D3" s="61"/>
      <c r="E3" s="61"/>
      <c r="F3" s="61"/>
      <c r="G3" s="61"/>
    </row>
    <row r="4" spans="1:7" s="8" customFormat="1" ht="12" customHeight="1">
      <c r="A4" s="61" t="s">
        <v>33</v>
      </c>
      <c r="B4" s="61"/>
      <c r="C4" s="61"/>
      <c r="D4" s="61"/>
      <c r="E4" s="61"/>
      <c r="F4" s="61"/>
      <c r="G4" s="61"/>
    </row>
    <row r="5" spans="1:7" s="8" customFormat="1" ht="10.5" customHeight="1">
      <c r="A5" s="61"/>
      <c r="B5" s="61"/>
      <c r="C5" s="61"/>
      <c r="D5" s="61"/>
      <c r="E5" s="61"/>
      <c r="F5" s="61"/>
      <c r="G5" s="61"/>
    </row>
    <row r="6" spans="1:7" s="8" customFormat="1" ht="12" customHeight="1">
      <c r="A6" s="61" t="s">
        <v>239</v>
      </c>
      <c r="B6" s="61"/>
      <c r="C6" s="61"/>
      <c r="D6" s="61"/>
      <c r="E6" s="61"/>
      <c r="F6" s="61"/>
      <c r="G6" s="61"/>
    </row>
    <row r="7" spans="1:7" s="8" customFormat="1" ht="12">
      <c r="A7" s="61"/>
      <c r="B7" s="61"/>
      <c r="C7" s="61"/>
      <c r="D7" s="61"/>
      <c r="E7" s="10" t="s">
        <v>35</v>
      </c>
      <c r="F7" s="10" t="s">
        <v>37</v>
      </c>
      <c r="G7" s="10" t="s">
        <v>40</v>
      </c>
    </row>
    <row r="8" spans="1:7" s="8" customFormat="1" ht="12">
      <c r="A8" s="61"/>
      <c r="B8" s="61"/>
      <c r="C8" s="61"/>
      <c r="D8" s="61"/>
      <c r="E8" s="10" t="s">
        <v>59</v>
      </c>
      <c r="F8" s="10" t="s">
        <v>38</v>
      </c>
      <c r="G8" s="10" t="s">
        <v>41</v>
      </c>
    </row>
    <row r="9" spans="1:7" s="8" customFormat="1" ht="12">
      <c r="A9" s="61"/>
      <c r="B9" s="61"/>
      <c r="C9" s="61"/>
      <c r="D9" s="61"/>
      <c r="E9" s="10" t="s">
        <v>36</v>
      </c>
      <c r="F9" s="10" t="s">
        <v>39</v>
      </c>
      <c r="G9" s="10" t="s">
        <v>42</v>
      </c>
    </row>
    <row r="10" spans="1:7" s="11" customFormat="1" ht="16.5" customHeight="1">
      <c r="A10" s="11">
        <v>1</v>
      </c>
      <c r="B10" s="62" t="s">
        <v>159</v>
      </c>
      <c r="C10" s="62"/>
      <c r="D10" s="62"/>
      <c r="E10" s="13">
        <v>9726.5</v>
      </c>
      <c r="F10" s="13"/>
      <c r="G10" s="13">
        <v>9726.5</v>
      </c>
    </row>
    <row r="11" spans="1:7" s="11" customFormat="1" ht="16.5" customHeight="1">
      <c r="A11" s="11">
        <v>2</v>
      </c>
      <c r="B11" s="62" t="s">
        <v>123</v>
      </c>
      <c r="C11" s="62"/>
      <c r="D11" s="62"/>
      <c r="E11" s="13">
        <v>13317.000000000002</v>
      </c>
      <c r="F11" s="13"/>
      <c r="G11" s="13">
        <v>13317.000000000002</v>
      </c>
    </row>
    <row r="12" spans="1:7" s="11" customFormat="1" ht="16.5" customHeight="1">
      <c r="A12" s="11">
        <v>3</v>
      </c>
      <c r="B12" s="62" t="s">
        <v>124</v>
      </c>
      <c r="C12" s="62"/>
      <c r="D12" s="62"/>
      <c r="E12" s="13">
        <v>0</v>
      </c>
      <c r="F12" s="13">
        <v>1932.6605999999997</v>
      </c>
      <c r="G12" s="13">
        <v>1932.6605999999997</v>
      </c>
    </row>
    <row r="13" spans="1:7" s="11" customFormat="1" ht="15.75" customHeight="1">
      <c r="A13" s="11">
        <v>4</v>
      </c>
      <c r="B13" s="63" t="s">
        <v>125</v>
      </c>
      <c r="C13" s="63"/>
      <c r="D13" s="63"/>
      <c r="E13" s="13"/>
      <c r="F13" s="13"/>
      <c r="G13" s="13"/>
    </row>
    <row r="14" spans="1:7" s="11" customFormat="1" ht="15.75" customHeight="1">
      <c r="A14" s="11">
        <v>5</v>
      </c>
      <c r="B14" s="63" t="s">
        <v>140</v>
      </c>
      <c r="C14" s="63"/>
      <c r="D14" s="63"/>
      <c r="E14" s="13"/>
      <c r="F14" s="13"/>
      <c r="G14" s="13"/>
    </row>
    <row r="15" spans="1:7" s="11" customFormat="1" ht="16.5" customHeight="1">
      <c r="A15" s="11">
        <v>6</v>
      </c>
      <c r="B15" s="63" t="s">
        <v>126</v>
      </c>
      <c r="C15" s="63"/>
      <c r="D15" s="63"/>
      <c r="E15" s="13">
        <v>0</v>
      </c>
      <c r="F15" s="13">
        <v>54.62</v>
      </c>
      <c r="G15" s="13">
        <f>F15</f>
        <v>54.62</v>
      </c>
    </row>
    <row r="16" spans="1:7" s="11" customFormat="1" ht="15.75" customHeight="1">
      <c r="A16" s="11">
        <v>7</v>
      </c>
      <c r="B16" s="63" t="s">
        <v>127</v>
      </c>
      <c r="C16" s="63"/>
      <c r="D16" s="63"/>
      <c r="E16" s="13">
        <v>172.74</v>
      </c>
      <c r="F16" s="13"/>
      <c r="G16" s="13">
        <v>172.74</v>
      </c>
    </row>
    <row r="17" spans="1:7" s="11" customFormat="1" ht="15.75" customHeight="1">
      <c r="A17" s="11">
        <v>8</v>
      </c>
      <c r="B17" s="63" t="s">
        <v>128</v>
      </c>
      <c r="C17" s="63"/>
      <c r="D17" s="63"/>
      <c r="E17" s="13"/>
      <c r="F17" s="13"/>
      <c r="G17" s="13"/>
    </row>
    <row r="18" spans="1:7" s="11" customFormat="1" ht="15.75" customHeight="1">
      <c r="A18" s="11" t="s">
        <v>129</v>
      </c>
      <c r="B18" s="63" t="s">
        <v>133</v>
      </c>
      <c r="C18" s="63"/>
      <c r="D18" s="63"/>
      <c r="E18" s="13"/>
      <c r="F18" s="13"/>
      <c r="G18" s="13"/>
    </row>
    <row r="19" spans="1:7" s="11" customFormat="1" ht="12" customHeight="1">
      <c r="A19" s="11" t="s">
        <v>130</v>
      </c>
      <c r="B19" s="62"/>
      <c r="C19" s="62"/>
      <c r="D19" s="62"/>
      <c r="E19" s="13"/>
      <c r="F19" s="13"/>
      <c r="G19" s="13"/>
    </row>
    <row r="20" spans="1:7" s="11" customFormat="1" ht="12" customHeight="1">
      <c r="A20" s="11" t="s">
        <v>131</v>
      </c>
      <c r="B20" s="62"/>
      <c r="C20" s="62"/>
      <c r="D20" s="62"/>
      <c r="E20" s="13"/>
      <c r="F20" s="13"/>
      <c r="G20" s="13"/>
    </row>
    <row r="21" spans="1:7" s="11" customFormat="1" ht="12" customHeight="1">
      <c r="A21" s="11" t="s">
        <v>132</v>
      </c>
      <c r="B21" s="62"/>
      <c r="C21" s="62"/>
      <c r="D21" s="62"/>
      <c r="E21" s="13"/>
      <c r="F21" s="13"/>
      <c r="G21" s="13"/>
    </row>
    <row r="22" spans="1:7" s="11" customFormat="1" ht="15.75" customHeight="1">
      <c r="A22" s="11">
        <v>10</v>
      </c>
      <c r="B22" s="62" t="s">
        <v>134</v>
      </c>
      <c r="C22" s="62"/>
      <c r="D22" s="62"/>
      <c r="E22" s="13"/>
      <c r="F22" s="13"/>
      <c r="G22" s="13"/>
    </row>
    <row r="23" spans="1:7" s="11" customFormat="1" ht="15.75" customHeight="1">
      <c r="A23" s="11">
        <v>11</v>
      </c>
      <c r="B23" s="62" t="s">
        <v>135</v>
      </c>
      <c r="C23" s="62"/>
      <c r="D23" s="62"/>
      <c r="E23" s="13"/>
      <c r="F23" s="13"/>
      <c r="G23" s="13"/>
    </row>
    <row r="24" spans="1:7" s="11" customFormat="1" ht="15.75" customHeight="1">
      <c r="A24" s="11">
        <v>12</v>
      </c>
      <c r="B24" s="62" t="s">
        <v>136</v>
      </c>
      <c r="C24" s="62"/>
      <c r="D24" s="62"/>
      <c r="E24" s="13"/>
      <c r="F24" s="13"/>
      <c r="G24" s="13"/>
    </row>
    <row r="25" spans="1:7" s="11" customFormat="1" ht="16.5" customHeight="1">
      <c r="A25" s="11">
        <v>13</v>
      </c>
      <c r="B25" s="63" t="s">
        <v>137</v>
      </c>
      <c r="C25" s="63"/>
      <c r="D25" s="63"/>
      <c r="E25" s="13"/>
      <c r="F25" s="13"/>
      <c r="G25" s="13"/>
    </row>
    <row r="26" spans="1:7" s="11" customFormat="1" ht="15.75" customHeight="1">
      <c r="A26" s="11">
        <v>14</v>
      </c>
      <c r="B26" s="63" t="s">
        <v>138</v>
      </c>
      <c r="C26" s="63"/>
      <c r="D26" s="63"/>
      <c r="E26" s="13"/>
      <c r="F26" s="13"/>
      <c r="G26" s="13"/>
    </row>
    <row r="27" spans="1:7" s="11" customFormat="1" ht="15.75" customHeight="1">
      <c r="A27" s="11">
        <v>15</v>
      </c>
      <c r="B27" s="63" t="s">
        <v>139</v>
      </c>
      <c r="C27" s="63"/>
      <c r="D27" s="63"/>
      <c r="E27" s="13"/>
      <c r="F27" s="13"/>
      <c r="G27" s="13"/>
    </row>
    <row r="28" spans="1:7" s="11" customFormat="1" ht="15.75" customHeight="1">
      <c r="A28" s="11">
        <v>16</v>
      </c>
      <c r="B28" s="63" t="s">
        <v>160</v>
      </c>
      <c r="C28" s="63"/>
      <c r="D28" s="63"/>
      <c r="E28" s="13">
        <f>SUM(E11:E27)</f>
        <v>13489.740000000002</v>
      </c>
      <c r="F28" s="13">
        <f>SUM(F11:F27)</f>
        <v>1987.2805999999996</v>
      </c>
      <c r="G28" s="13">
        <f>SUM(G11:G27)</f>
        <v>15477.020600000002</v>
      </c>
    </row>
    <row r="29" spans="1:7" s="11" customFormat="1" ht="15.75" customHeight="1">
      <c r="A29" s="11">
        <v>17</v>
      </c>
      <c r="B29" s="63" t="s">
        <v>141</v>
      </c>
      <c r="C29" s="63"/>
      <c r="D29" s="63"/>
      <c r="E29" s="13"/>
      <c r="F29" s="13"/>
      <c r="G29" s="13"/>
    </row>
    <row r="30" spans="1:7" s="11" customFormat="1" ht="15" customHeight="1">
      <c r="A30" s="11">
        <v>18</v>
      </c>
      <c r="B30" s="63" t="s">
        <v>142</v>
      </c>
      <c r="C30" s="63"/>
      <c r="D30" s="63"/>
      <c r="E30" s="13"/>
      <c r="F30" s="13"/>
      <c r="G30" s="13"/>
    </row>
    <row r="31" spans="1:7" s="11" customFormat="1" ht="15.75" customHeight="1">
      <c r="A31" s="11">
        <v>19</v>
      </c>
      <c r="B31" s="63" t="s">
        <v>158</v>
      </c>
      <c r="C31" s="63"/>
      <c r="D31" s="63"/>
      <c r="E31" s="13">
        <f>E10-E28</f>
        <v>-3763.2400000000016</v>
      </c>
      <c r="F31" s="13">
        <f>F10-F28</f>
        <v>-1987.2805999999996</v>
      </c>
      <c r="G31" s="13">
        <f>G10-G28</f>
        <v>-5750.520600000002</v>
      </c>
    </row>
    <row r="32" spans="1:7" s="11" customFormat="1" ht="15.75" customHeight="1">
      <c r="A32" s="11">
        <v>20</v>
      </c>
      <c r="B32" s="63" t="s">
        <v>143</v>
      </c>
      <c r="C32" s="63"/>
      <c r="D32" s="63"/>
      <c r="E32" s="13"/>
      <c r="F32" s="13"/>
      <c r="G32" s="13"/>
    </row>
    <row r="33" spans="1:7" s="11" customFormat="1" ht="15.75" customHeight="1">
      <c r="A33" s="11">
        <v>21</v>
      </c>
      <c r="B33" s="63" t="s">
        <v>144</v>
      </c>
      <c r="C33" s="63"/>
      <c r="D33" s="63"/>
      <c r="E33" s="13"/>
      <c r="F33" s="13"/>
      <c r="G33" s="13"/>
    </row>
    <row r="34" spans="1:7" s="11" customFormat="1" ht="15.75" customHeight="1">
      <c r="A34" s="11">
        <v>22</v>
      </c>
      <c r="B34" s="63" t="s">
        <v>145</v>
      </c>
      <c r="C34" s="63"/>
      <c r="D34" s="63"/>
      <c r="E34" s="13"/>
      <c r="F34" s="13"/>
      <c r="G34" s="13"/>
    </row>
    <row r="35" spans="1:7" s="11" customFormat="1" ht="15.75" customHeight="1">
      <c r="A35" s="11">
        <v>23</v>
      </c>
      <c r="B35" s="63" t="s">
        <v>146</v>
      </c>
      <c r="C35" s="63"/>
      <c r="D35" s="63"/>
      <c r="E35" s="13"/>
      <c r="F35" s="13"/>
      <c r="G35" s="13"/>
    </row>
    <row r="36" spans="1:7" s="11" customFormat="1" ht="15.75" customHeight="1">
      <c r="A36" s="11">
        <v>24</v>
      </c>
      <c r="B36" s="63" t="s">
        <v>147</v>
      </c>
      <c r="C36" s="63"/>
      <c r="D36" s="63"/>
      <c r="E36" s="13"/>
      <c r="F36" s="13"/>
      <c r="G36" s="13"/>
    </row>
    <row r="37" spans="1:7" s="11" customFormat="1" ht="15.75" customHeight="1">
      <c r="A37" s="11">
        <v>25</v>
      </c>
      <c r="B37" s="63" t="s">
        <v>148</v>
      </c>
      <c r="C37" s="63"/>
      <c r="D37" s="63"/>
      <c r="E37" s="13"/>
      <c r="F37" s="13"/>
      <c r="G37" s="13"/>
    </row>
    <row r="38" spans="1:7" s="11" customFormat="1" ht="15.75" customHeight="1">
      <c r="A38" s="11">
        <v>26</v>
      </c>
      <c r="B38" s="63" t="s">
        <v>149</v>
      </c>
      <c r="C38" s="63"/>
      <c r="D38" s="63"/>
      <c r="E38" s="13"/>
      <c r="F38" s="13"/>
      <c r="G38" s="13"/>
    </row>
    <row r="39" spans="1:7" s="11" customFormat="1" ht="11.25">
      <c r="A39" s="11">
        <v>27</v>
      </c>
      <c r="B39" s="63" t="s">
        <v>150</v>
      </c>
      <c r="C39" s="63"/>
      <c r="D39" s="63"/>
      <c r="E39" s="13"/>
      <c r="F39" s="13"/>
      <c r="G39" s="13"/>
    </row>
    <row r="40" spans="1:7" s="11" customFormat="1" ht="15.75" customHeight="1">
      <c r="A40" s="11">
        <v>28</v>
      </c>
      <c r="B40" s="63" t="s">
        <v>151</v>
      </c>
      <c r="C40" s="63"/>
      <c r="D40" s="63"/>
      <c r="E40" s="13"/>
      <c r="F40" s="13"/>
      <c r="G40" s="13"/>
    </row>
    <row r="41" spans="1:7" s="11" customFormat="1" ht="15.75" customHeight="1">
      <c r="A41" s="11" t="s">
        <v>152</v>
      </c>
      <c r="B41" s="64" t="s">
        <v>153</v>
      </c>
      <c r="C41" s="64"/>
      <c r="D41" s="64"/>
      <c r="E41" s="13"/>
      <c r="F41" s="13"/>
      <c r="G41" s="13"/>
    </row>
    <row r="42" spans="1:7" s="11" customFormat="1" ht="15.75" customHeight="1">
      <c r="A42" s="11">
        <v>29</v>
      </c>
      <c r="B42" s="63" t="s">
        <v>154</v>
      </c>
      <c r="C42" s="63"/>
      <c r="D42" s="63"/>
      <c r="E42" s="13">
        <f>E31+E40</f>
        <v>-3763.2400000000016</v>
      </c>
      <c r="F42" s="13">
        <f>F31+F40</f>
        <v>-1987.2805999999996</v>
      </c>
      <c r="G42" s="13">
        <f>G31+G40</f>
        <v>-5750.520600000002</v>
      </c>
    </row>
    <row r="43" spans="1:7" s="11" customFormat="1" ht="15.75" customHeight="1">
      <c r="A43" s="11">
        <v>30</v>
      </c>
      <c r="B43" s="63" t="s">
        <v>155</v>
      </c>
      <c r="C43" s="63"/>
      <c r="D43" s="63"/>
      <c r="E43" s="13"/>
      <c r="F43" s="13"/>
      <c r="G43" s="13"/>
    </row>
    <row r="44" spans="1:7" s="11" customFormat="1" ht="15.75" customHeight="1">
      <c r="A44" s="11">
        <v>31</v>
      </c>
      <c r="B44" s="63" t="s">
        <v>156</v>
      </c>
      <c r="C44" s="63"/>
      <c r="D44" s="63"/>
      <c r="E44" s="13"/>
      <c r="F44" s="13"/>
      <c r="G44" s="13"/>
    </row>
    <row r="45" spans="1:7" s="11" customFormat="1" ht="15.75" customHeight="1">
      <c r="A45" s="11">
        <v>32</v>
      </c>
      <c r="B45" s="63" t="s">
        <v>157</v>
      </c>
      <c r="C45" s="63"/>
      <c r="D45" s="63"/>
      <c r="E45" s="13">
        <f>E42-E43-E44</f>
        <v>-3763.2400000000016</v>
      </c>
      <c r="F45" s="13">
        <f>F42-F43-F44</f>
        <v>-1987.2805999999996</v>
      </c>
      <c r="G45" s="13">
        <f>G42-G43-G44</f>
        <v>-5750.520600000002</v>
      </c>
    </row>
    <row r="46" spans="1:4" s="11" customFormat="1" ht="15.75" customHeight="1">
      <c r="A46" s="62"/>
      <c r="B46" s="55"/>
      <c r="C46" s="55"/>
      <c r="D46" s="55"/>
    </row>
    <row r="47" spans="2:4" s="11" customFormat="1" ht="11.25">
      <c r="B47" s="63" t="s">
        <v>95</v>
      </c>
      <c r="C47" s="63"/>
      <c r="D47" s="63"/>
    </row>
    <row r="48" spans="2:4" s="11" customFormat="1" ht="11.25">
      <c r="B48" s="63" t="s">
        <v>78</v>
      </c>
      <c r="C48" s="63"/>
      <c r="D48" s="63"/>
    </row>
    <row r="49" spans="2:4" s="11" customFormat="1" ht="11.25">
      <c r="B49" s="63" t="s">
        <v>79</v>
      </c>
      <c r="C49" s="63"/>
      <c r="D49" s="63"/>
    </row>
    <row r="50" ht="12.75">
      <c r="G50" t="s">
        <v>94</v>
      </c>
    </row>
    <row r="51" ht="12.75">
      <c r="G51" t="s">
        <v>76</v>
      </c>
    </row>
  </sheetData>
  <sheetProtection/>
  <mergeCells count="47">
    <mergeCell ref="B47:D47"/>
    <mergeCell ref="B48:D48"/>
    <mergeCell ref="B49:D49"/>
    <mergeCell ref="A46:D46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41:D41"/>
    <mergeCell ref="B30:D30"/>
    <mergeCell ref="B32:D32"/>
    <mergeCell ref="B31:D31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5:D15"/>
    <mergeCell ref="B16:D16"/>
    <mergeCell ref="B17:D17"/>
    <mergeCell ref="B18:D18"/>
    <mergeCell ref="B22:D22"/>
    <mergeCell ref="B23:D23"/>
    <mergeCell ref="B19:D19"/>
    <mergeCell ref="B20:D20"/>
    <mergeCell ref="B21:D21"/>
    <mergeCell ref="A7:D9"/>
    <mergeCell ref="B10:D10"/>
    <mergeCell ref="B11:D11"/>
    <mergeCell ref="B12:D12"/>
    <mergeCell ref="B13:D13"/>
    <mergeCell ref="B14:D14"/>
    <mergeCell ref="A4:G4"/>
    <mergeCell ref="A5:G5"/>
    <mergeCell ref="A6:G6"/>
    <mergeCell ref="A1:G1"/>
    <mergeCell ref="A2:G2"/>
    <mergeCell ref="A3:G3"/>
  </mergeCells>
  <printOptions gridLines="1"/>
  <pageMargins left="0.75" right="0.75" top="0.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3.28125" style="0" customWidth="1"/>
    <col min="4" max="4" width="30.57421875" style="0" customWidth="1"/>
    <col min="5" max="5" width="10.28125" style="0" customWidth="1"/>
    <col min="6" max="6" width="12.00390625" style="0" customWidth="1"/>
    <col min="7" max="7" width="11.57421875" style="0" customWidth="1"/>
    <col min="8" max="8" width="13.57421875" style="0" customWidth="1"/>
  </cols>
  <sheetData>
    <row r="1" spans="1:8" ht="18.75" customHeight="1">
      <c r="A1" s="57" t="s">
        <v>161</v>
      </c>
      <c r="B1" s="57"/>
      <c r="C1" s="57"/>
      <c r="D1" s="57"/>
      <c r="E1" s="57"/>
      <c r="F1" s="57"/>
      <c r="G1" s="57"/>
      <c r="H1" s="55"/>
    </row>
    <row r="2" spans="1:8" ht="18.75" customHeight="1">
      <c r="A2" s="57"/>
      <c r="B2" s="57"/>
      <c r="C2" s="57"/>
      <c r="D2" s="57"/>
      <c r="E2" s="57"/>
      <c r="F2" s="57"/>
      <c r="G2" s="57"/>
      <c r="H2" s="55"/>
    </row>
    <row r="3" spans="1:8" s="8" customFormat="1" ht="16.5" customHeight="1">
      <c r="A3" s="61" t="s">
        <v>240</v>
      </c>
      <c r="B3" s="61"/>
      <c r="C3" s="61"/>
      <c r="D3" s="61"/>
      <c r="E3" s="61"/>
      <c r="F3" s="61"/>
      <c r="G3" s="61"/>
      <c r="H3" s="55"/>
    </row>
    <row r="4" spans="1:8" s="8" customFormat="1" ht="10.5" customHeight="1">
      <c r="A4" s="61"/>
      <c r="B4" s="61"/>
      <c r="C4" s="61"/>
      <c r="D4" s="61"/>
      <c r="E4" s="61"/>
      <c r="F4" s="61"/>
      <c r="G4" s="61"/>
      <c r="H4" s="55"/>
    </row>
    <row r="5" spans="1:8" s="8" customFormat="1" ht="15.75" customHeight="1">
      <c r="A5" s="61" t="s">
        <v>33</v>
      </c>
      <c r="B5" s="61"/>
      <c r="C5" s="61"/>
      <c r="D5" s="61"/>
      <c r="E5" s="61"/>
      <c r="F5" s="61"/>
      <c r="G5" s="61"/>
      <c r="H5" s="55"/>
    </row>
    <row r="6" spans="1:8" s="8" customFormat="1" ht="10.5" customHeight="1">
      <c r="A6" s="61"/>
      <c r="B6" s="61"/>
      <c r="C6" s="61"/>
      <c r="D6" s="61"/>
      <c r="E6" s="61"/>
      <c r="F6" s="61"/>
      <c r="G6" s="61"/>
      <c r="H6" s="55"/>
    </row>
    <row r="7" spans="1:8" s="8" customFormat="1" ht="15.75" customHeight="1">
      <c r="A7" s="61" t="s">
        <v>239</v>
      </c>
      <c r="B7" s="61"/>
      <c r="C7" s="61"/>
      <c r="D7" s="61"/>
      <c r="E7" s="61"/>
      <c r="F7" s="61"/>
      <c r="G7" s="61"/>
      <c r="H7" s="55"/>
    </row>
    <row r="8" spans="1:8" s="8" customFormat="1" ht="12">
      <c r="A8" s="61"/>
      <c r="B8" s="61"/>
      <c r="C8" s="61"/>
      <c r="D8" s="61"/>
      <c r="E8" s="10" t="s">
        <v>35</v>
      </c>
      <c r="F8" s="10" t="s">
        <v>37</v>
      </c>
      <c r="G8" s="10" t="s">
        <v>40</v>
      </c>
      <c r="H8" s="10" t="s">
        <v>165</v>
      </c>
    </row>
    <row r="9" spans="1:8" s="8" customFormat="1" ht="12">
      <c r="A9" s="61"/>
      <c r="B9" s="61"/>
      <c r="C9" s="61"/>
      <c r="D9" s="61"/>
      <c r="E9" s="10" t="s">
        <v>162</v>
      </c>
      <c r="F9" s="10" t="s">
        <v>163</v>
      </c>
      <c r="G9" s="10" t="s">
        <v>164</v>
      </c>
      <c r="H9" s="10" t="s">
        <v>166</v>
      </c>
    </row>
    <row r="10" spans="1:8" s="8" customFormat="1" ht="12">
      <c r="A10" s="61"/>
      <c r="B10" s="61"/>
      <c r="C10" s="61"/>
      <c r="D10" s="61"/>
      <c r="E10" s="10" t="s">
        <v>167</v>
      </c>
      <c r="F10" s="10" t="s">
        <v>167</v>
      </c>
      <c r="G10" s="10" t="s">
        <v>168</v>
      </c>
      <c r="H10" s="10" t="s">
        <v>164</v>
      </c>
    </row>
    <row r="11" spans="1:8" s="8" customFormat="1" ht="12">
      <c r="A11" s="9"/>
      <c r="B11" s="61"/>
      <c r="C11" s="61"/>
      <c r="D11" s="61"/>
      <c r="E11" s="10"/>
      <c r="F11" s="10" t="s">
        <v>169</v>
      </c>
      <c r="G11" s="10" t="s">
        <v>170</v>
      </c>
      <c r="H11" s="10" t="s">
        <v>178</v>
      </c>
    </row>
    <row r="12" spans="1:8" s="8" customFormat="1" ht="12">
      <c r="A12" s="9"/>
      <c r="B12" s="61"/>
      <c r="C12" s="61"/>
      <c r="D12" s="61"/>
      <c r="E12" s="10"/>
      <c r="F12" s="10" t="s">
        <v>171</v>
      </c>
      <c r="G12" s="10"/>
      <c r="H12" s="10" t="s">
        <v>179</v>
      </c>
    </row>
    <row r="13" spans="1:8" ht="30" customHeight="1">
      <c r="A13">
        <v>1</v>
      </c>
      <c r="B13" s="55" t="s">
        <v>172</v>
      </c>
      <c r="C13" s="55"/>
      <c r="D13" s="55"/>
      <c r="E13">
        <v>39000</v>
      </c>
      <c r="F13">
        <v>100</v>
      </c>
      <c r="G13">
        <v>0.12</v>
      </c>
      <c r="H13">
        <v>0.12</v>
      </c>
    </row>
    <row r="14" spans="1:8" ht="16.5" customHeight="1">
      <c r="A14">
        <v>2</v>
      </c>
      <c r="B14" s="55" t="s">
        <v>173</v>
      </c>
      <c r="C14" s="55"/>
      <c r="D14" s="55"/>
      <c r="E14">
        <v>0</v>
      </c>
      <c r="F14" s="12"/>
      <c r="G14" s="12"/>
      <c r="H14" s="12"/>
    </row>
    <row r="15" spans="1:8" ht="15.75" customHeight="1">
      <c r="A15">
        <v>3</v>
      </c>
      <c r="B15" s="55" t="s">
        <v>180</v>
      </c>
      <c r="C15" s="55"/>
      <c r="D15" s="55"/>
      <c r="E15">
        <v>39000</v>
      </c>
      <c r="F15">
        <v>100</v>
      </c>
      <c r="G15">
        <v>0.12</v>
      </c>
      <c r="H15">
        <v>0.12</v>
      </c>
    </row>
    <row r="16" spans="1:4" ht="15.75" customHeight="1">
      <c r="A16">
        <v>4</v>
      </c>
      <c r="B16" s="58"/>
      <c r="C16" s="58"/>
      <c r="D16" s="58"/>
    </row>
    <row r="17" spans="1:8" ht="16.5" customHeight="1">
      <c r="A17">
        <v>5</v>
      </c>
      <c r="B17" s="58" t="s">
        <v>174</v>
      </c>
      <c r="C17" s="58"/>
      <c r="D17" s="58"/>
      <c r="H17">
        <v>0</v>
      </c>
    </row>
    <row r="18" spans="1:8" ht="16.5" customHeight="1">
      <c r="A18">
        <v>6</v>
      </c>
      <c r="B18" s="58" t="s">
        <v>175</v>
      </c>
      <c r="C18" s="58"/>
      <c r="D18" s="58"/>
      <c r="E18">
        <v>39000</v>
      </c>
      <c r="F18" s="12"/>
      <c r="G18" s="12"/>
      <c r="H18" s="12"/>
    </row>
    <row r="19" spans="1:8" ht="15.75" customHeight="1">
      <c r="A19">
        <v>7</v>
      </c>
      <c r="B19" s="58" t="s">
        <v>176</v>
      </c>
      <c r="C19" s="58"/>
      <c r="D19" s="58"/>
      <c r="E19" s="12"/>
      <c r="F19" s="12"/>
      <c r="G19" s="12"/>
      <c r="H19">
        <v>0.12</v>
      </c>
    </row>
    <row r="20" ht="12.75">
      <c r="H20" t="s">
        <v>189</v>
      </c>
    </row>
    <row r="46" ht="12.75">
      <c r="G46" t="s">
        <v>177</v>
      </c>
    </row>
  </sheetData>
  <sheetProtection/>
  <mergeCells count="17">
    <mergeCell ref="A8:D10"/>
    <mergeCell ref="B17:D17"/>
    <mergeCell ref="B18:D18"/>
    <mergeCell ref="B13:D13"/>
    <mergeCell ref="B11:D11"/>
    <mergeCell ref="B12:D12"/>
    <mergeCell ref="B14:D14"/>
    <mergeCell ref="B19:D19"/>
    <mergeCell ref="A1:H1"/>
    <mergeCell ref="A2:H2"/>
    <mergeCell ref="A3:H3"/>
    <mergeCell ref="A4:H4"/>
    <mergeCell ref="A5:H5"/>
    <mergeCell ref="A6:H6"/>
    <mergeCell ref="A7:H7"/>
    <mergeCell ref="B15:D15"/>
    <mergeCell ref="B16:D16"/>
  </mergeCells>
  <printOptions gridLines="1"/>
  <pageMargins left="0.5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57421875" style="0" customWidth="1"/>
    <col min="4" max="4" width="18.140625" style="0" customWidth="1"/>
    <col min="5" max="5" width="12.7109375" style="0" customWidth="1"/>
    <col min="6" max="6" width="12.140625" style="0" customWidth="1"/>
    <col min="7" max="7" width="13.00390625" style="0" customWidth="1"/>
    <col min="10" max="10" width="9.28125" style="0" bestFit="1" customWidth="1"/>
  </cols>
  <sheetData>
    <row r="1" spans="1:7" ht="15.75" customHeight="1">
      <c r="A1" s="57" t="s">
        <v>181</v>
      </c>
      <c r="B1" s="57"/>
      <c r="C1" s="57"/>
      <c r="D1" s="57"/>
      <c r="E1" s="57"/>
      <c r="F1" s="57"/>
      <c r="G1" s="57"/>
    </row>
    <row r="2" spans="1:7" ht="12.75">
      <c r="A2" s="57"/>
      <c r="B2" s="57"/>
      <c r="C2" s="57"/>
      <c r="D2" s="57"/>
      <c r="E2" s="57"/>
      <c r="F2" s="57"/>
      <c r="G2" s="57"/>
    </row>
    <row r="3" spans="1:7" ht="16.5" customHeight="1">
      <c r="A3" s="61" t="s">
        <v>240</v>
      </c>
      <c r="B3" s="61"/>
      <c r="C3" s="61"/>
      <c r="D3" s="61"/>
      <c r="E3" s="61"/>
      <c r="F3" s="61"/>
      <c r="G3" s="61"/>
    </row>
    <row r="4" spans="1:7" ht="12.75">
      <c r="A4" s="61"/>
      <c r="B4" s="61"/>
      <c r="C4" s="61"/>
      <c r="D4" s="61"/>
      <c r="E4" s="61"/>
      <c r="F4" s="61"/>
      <c r="G4" s="61"/>
    </row>
    <row r="5" spans="1:7" ht="16.5" customHeight="1">
      <c r="A5" s="61" t="s">
        <v>33</v>
      </c>
      <c r="B5" s="61"/>
      <c r="C5" s="61"/>
      <c r="D5" s="61"/>
      <c r="E5" s="61"/>
      <c r="F5" s="61"/>
      <c r="G5" s="61"/>
    </row>
    <row r="6" spans="1:7" ht="12.75">
      <c r="A6" s="61"/>
      <c r="B6" s="61"/>
      <c r="C6" s="61"/>
      <c r="D6" s="61"/>
      <c r="E6" s="61"/>
      <c r="F6" s="61"/>
      <c r="G6" s="61"/>
    </row>
    <row r="7" spans="1:7" ht="15.75" customHeight="1">
      <c r="A7" s="61" t="s">
        <v>239</v>
      </c>
      <c r="B7" s="61"/>
      <c r="C7" s="61"/>
      <c r="D7" s="61"/>
      <c r="E7" s="61"/>
      <c r="F7" s="61"/>
      <c r="G7" s="61"/>
    </row>
    <row r="8" spans="1:7" ht="12.75">
      <c r="A8" s="61"/>
      <c r="B8" s="61"/>
      <c r="C8" s="61"/>
      <c r="D8" s="61"/>
      <c r="E8" s="10" t="s">
        <v>35</v>
      </c>
      <c r="F8" s="10" t="s">
        <v>37</v>
      </c>
      <c r="G8" s="10" t="s">
        <v>40</v>
      </c>
    </row>
    <row r="9" spans="1:7" ht="12.75">
      <c r="A9" s="61"/>
      <c r="B9" s="61"/>
      <c r="C9" s="61"/>
      <c r="D9" s="61"/>
      <c r="E9" s="10" t="s">
        <v>59</v>
      </c>
      <c r="F9" s="10" t="s">
        <v>38</v>
      </c>
      <c r="G9" s="10" t="s">
        <v>41</v>
      </c>
    </row>
    <row r="10" spans="1:7" ht="12.75">
      <c r="A10" s="61"/>
      <c r="B10" s="61"/>
      <c r="C10" s="61"/>
      <c r="D10" s="61"/>
      <c r="E10" s="10" t="s">
        <v>36</v>
      </c>
      <c r="F10" s="10" t="s">
        <v>182</v>
      </c>
      <c r="G10" s="10" t="s">
        <v>42</v>
      </c>
    </row>
    <row r="11" spans="1:10" ht="17.25" customHeight="1">
      <c r="A11">
        <v>1</v>
      </c>
      <c r="B11" s="55" t="s">
        <v>183</v>
      </c>
      <c r="C11" s="55"/>
      <c r="D11" s="55"/>
      <c r="E11" s="15">
        <f>'Exhibit 1, Schedule C'!E30</f>
        <v>56828.215</v>
      </c>
      <c r="F11" s="15">
        <f>'Exhibit 1, Schedule C'!F30</f>
        <v>4498.47</v>
      </c>
      <c r="G11" s="15">
        <f>E11+F11</f>
        <v>61326.685</v>
      </c>
      <c r="J11" s="15"/>
    </row>
    <row r="12" spans="1:7" ht="17.25" customHeight="1">
      <c r="A12">
        <v>2</v>
      </c>
      <c r="B12" s="55" t="s">
        <v>184</v>
      </c>
      <c r="C12" s="55"/>
      <c r="D12" s="55"/>
      <c r="E12" s="15">
        <v>0.12</v>
      </c>
      <c r="F12" s="17"/>
      <c r="G12" s="18">
        <v>0.12</v>
      </c>
    </row>
    <row r="13" spans="1:7" ht="18" customHeight="1">
      <c r="A13">
        <v>3</v>
      </c>
      <c r="B13" s="55" t="s">
        <v>185</v>
      </c>
      <c r="C13" s="55"/>
      <c r="D13" s="55"/>
      <c r="E13" s="15">
        <f>E11*E12</f>
        <v>6819.385799999999</v>
      </c>
      <c r="F13" s="19"/>
      <c r="G13" s="15">
        <f>G11*G12</f>
        <v>7359.2022</v>
      </c>
    </row>
    <row r="14" spans="1:7" ht="17.25" customHeight="1">
      <c r="A14">
        <v>4</v>
      </c>
      <c r="B14" s="58" t="s">
        <v>188</v>
      </c>
      <c r="C14" s="58"/>
      <c r="D14" s="58"/>
      <c r="E14" s="15">
        <f>'Exhibit 2, Schedule C'!E42</f>
        <v>-3763.2400000000016</v>
      </c>
      <c r="F14" s="15">
        <f>'Exhibit 2, Schedule C'!F42</f>
        <v>-1987.2805999999996</v>
      </c>
      <c r="G14" s="15">
        <f>'Exhibit 2, Schedule C'!G42</f>
        <v>-5750.520600000002</v>
      </c>
    </row>
    <row r="15" spans="1:7" ht="18" customHeight="1">
      <c r="A15">
        <v>5</v>
      </c>
      <c r="B15" s="58" t="s">
        <v>186</v>
      </c>
      <c r="C15" s="58"/>
      <c r="D15" s="58"/>
      <c r="E15" s="15">
        <f>E13-E14</f>
        <v>10582.625800000002</v>
      </c>
      <c r="F15" s="19"/>
      <c r="G15" s="15">
        <f>G13-G14</f>
        <v>13109.722800000001</v>
      </c>
    </row>
    <row r="17" spans="1:7" ht="12.75">
      <c r="A17">
        <v>6</v>
      </c>
      <c r="B17" t="s">
        <v>192</v>
      </c>
      <c r="E17" s="21">
        <f>E15</f>
        <v>10582.625800000002</v>
      </c>
      <c r="F17" s="22"/>
      <c r="G17" s="21">
        <f>G15</f>
        <v>13109.722800000001</v>
      </c>
    </row>
    <row r="18" spans="1:7" ht="12.75">
      <c r="A18">
        <v>7</v>
      </c>
      <c r="B18" t="s">
        <v>193</v>
      </c>
      <c r="E18" s="23">
        <f>E39</f>
        <v>1.3464470799820234</v>
      </c>
      <c r="F18" s="24"/>
      <c r="G18" s="23">
        <f>G39</f>
        <v>1.3464470799820234</v>
      </c>
    </row>
    <row r="19" spans="1:7" ht="12.75">
      <c r="A19">
        <v>8</v>
      </c>
      <c r="B19" t="s">
        <v>194</v>
      </c>
      <c r="E19" s="21">
        <f>E17*E18</f>
        <v>14248.945606952426</v>
      </c>
      <c r="F19" s="22"/>
      <c r="G19" s="21">
        <f>G17*G18</f>
        <v>17651.547983433757</v>
      </c>
    </row>
    <row r="21" spans="1:7" ht="12.75">
      <c r="A21">
        <v>9</v>
      </c>
      <c r="B21" t="s">
        <v>195</v>
      </c>
      <c r="E21" s="21">
        <f>'[1]Exhibit 2, Schedule A'!G24</f>
        <v>9726.5</v>
      </c>
      <c r="F21" s="21"/>
      <c r="G21" s="21">
        <f>'[1]Exhibit 2, Schedule A'!G24</f>
        <v>9726.5</v>
      </c>
    </row>
    <row r="22" spans="1:7" ht="12.75">
      <c r="A22">
        <v>10</v>
      </c>
      <c r="B22" t="s">
        <v>196</v>
      </c>
      <c r="E22" s="25">
        <f>+E19+E21</f>
        <v>23975.445606952424</v>
      </c>
      <c r="F22" s="21"/>
      <c r="G22" s="25">
        <f>+G19+G21</f>
        <v>27378.047983433757</v>
      </c>
    </row>
    <row r="24" spans="1:7" ht="12.75">
      <c r="A24">
        <v>11</v>
      </c>
      <c r="B24" t="s">
        <v>197</v>
      </c>
      <c r="E24" s="26">
        <f>+(E22/E21)-1</f>
        <v>1.4649612509075642</v>
      </c>
      <c r="F24" s="26"/>
      <c r="G24" s="26">
        <f>+(G22/G21)-1</f>
        <v>1.8147892852962273</v>
      </c>
    </row>
    <row r="26" spans="9:10" ht="12.75">
      <c r="I26" s="29" t="s">
        <v>213</v>
      </c>
      <c r="J26" s="29"/>
    </row>
    <row r="27" spans="1:10" ht="12.75">
      <c r="A27">
        <v>12</v>
      </c>
      <c r="B27" t="s">
        <v>198</v>
      </c>
      <c r="E27" s="24">
        <v>1</v>
      </c>
      <c r="F27" s="24"/>
      <c r="G27" s="24">
        <v>1</v>
      </c>
      <c r="I27" s="30" t="s">
        <v>214</v>
      </c>
      <c r="J27" s="30" t="s">
        <v>215</v>
      </c>
    </row>
    <row r="28" spans="1:10" ht="12.75">
      <c r="A28">
        <v>13</v>
      </c>
      <c r="B28" t="s">
        <v>199</v>
      </c>
      <c r="E28" s="24">
        <v>0.001995</v>
      </c>
      <c r="F28" s="24"/>
      <c r="G28" s="24">
        <v>0.001995</v>
      </c>
      <c r="I28" s="31">
        <v>19.4043675</v>
      </c>
      <c r="J28" s="31">
        <f>G22*G28</f>
        <v>54.61920572695034</v>
      </c>
    </row>
    <row r="29" spans="5:7" ht="12.75">
      <c r="E29" s="24"/>
      <c r="F29" s="24"/>
      <c r="G29" s="24"/>
    </row>
    <row r="30" spans="1:7" ht="12.75">
      <c r="A30">
        <v>14</v>
      </c>
      <c r="B30" t="s">
        <v>200</v>
      </c>
      <c r="E30" s="24">
        <f>+E27-E28</f>
        <v>0.998005</v>
      </c>
      <c r="F30" s="24"/>
      <c r="G30" s="24">
        <f>+G27-G28</f>
        <v>0.998005</v>
      </c>
    </row>
    <row r="31" spans="1:7" ht="12.75">
      <c r="A31">
        <v>15</v>
      </c>
      <c r="B31" t="s">
        <v>201</v>
      </c>
      <c r="D31">
        <v>0.058</v>
      </c>
      <c r="E31" s="24">
        <f>+E30*D31</f>
        <v>0.057884290000000005</v>
      </c>
      <c r="F31" s="24"/>
      <c r="G31" s="24">
        <f>+G30*D31</f>
        <v>0.057884290000000005</v>
      </c>
    </row>
    <row r="32" spans="5:7" ht="12.75">
      <c r="E32" s="24"/>
      <c r="F32" s="24"/>
      <c r="G32" s="24"/>
    </row>
    <row r="33" spans="1:7" ht="12.75">
      <c r="A33">
        <v>16</v>
      </c>
      <c r="B33" t="s">
        <v>202</v>
      </c>
      <c r="E33" s="24">
        <f>+E30-E31</f>
        <v>0.94012071</v>
      </c>
      <c r="F33" s="24"/>
      <c r="G33" s="24">
        <f>+G30-G31</f>
        <v>0.94012071</v>
      </c>
    </row>
    <row r="34" spans="5:7" ht="12.75">
      <c r="E34" s="24"/>
      <c r="F34" s="24"/>
      <c r="G34" s="24"/>
    </row>
    <row r="35" spans="1:7" ht="12.75">
      <c r="A35">
        <v>17</v>
      </c>
      <c r="B35" t="s">
        <v>203</v>
      </c>
      <c r="D35">
        <v>0.21</v>
      </c>
      <c r="E35" s="24">
        <f>+E33*D35</f>
        <v>0.19742534909999998</v>
      </c>
      <c r="F35" s="24"/>
      <c r="G35" s="24">
        <f>+G33*D35</f>
        <v>0.19742534909999998</v>
      </c>
    </row>
    <row r="36" spans="5:7" ht="12.75">
      <c r="E36" s="24"/>
      <c r="F36" s="24"/>
      <c r="G36" s="24"/>
    </row>
    <row r="37" spans="1:7" ht="12.75">
      <c r="A37">
        <v>18</v>
      </c>
      <c r="B37" t="s">
        <v>204</v>
      </c>
      <c r="E37" s="24">
        <f>+E33-E35</f>
        <v>0.7426953609</v>
      </c>
      <c r="F37" s="24"/>
      <c r="G37" s="24">
        <f>+G33-G35</f>
        <v>0.7426953609</v>
      </c>
    </row>
    <row r="38" spans="5:7" ht="12.75">
      <c r="E38" s="24"/>
      <c r="F38" s="24"/>
      <c r="G38" s="24"/>
    </row>
    <row r="39" spans="1:7" ht="12.75">
      <c r="A39">
        <v>19</v>
      </c>
      <c r="B39" t="s">
        <v>205</v>
      </c>
      <c r="E39" s="24">
        <f>1/E37</f>
        <v>1.3464470799820234</v>
      </c>
      <c r="F39" s="24"/>
      <c r="G39" s="24">
        <f>1/G37</f>
        <v>1.3464470799820234</v>
      </c>
    </row>
    <row r="41" spans="1:7" ht="12.75">
      <c r="A41">
        <v>20</v>
      </c>
      <c r="B41" t="s">
        <v>206</v>
      </c>
      <c r="E41" s="26">
        <f>+D35+(1-D35)*D31</f>
        <v>0.25582</v>
      </c>
      <c r="F41" s="26"/>
      <c r="G41" s="26">
        <f>+D35+(1-D35)*D31</f>
        <v>0.25582</v>
      </c>
    </row>
    <row r="43" ht="12.75">
      <c r="G43" t="s">
        <v>187</v>
      </c>
    </row>
  </sheetData>
  <sheetProtection/>
  <mergeCells count="13">
    <mergeCell ref="A1:G1"/>
    <mergeCell ref="A2:G2"/>
    <mergeCell ref="A3:G3"/>
    <mergeCell ref="A4:G4"/>
    <mergeCell ref="B13:D13"/>
    <mergeCell ref="B14:D14"/>
    <mergeCell ref="B15:D15"/>
    <mergeCell ref="B11:D11"/>
    <mergeCell ref="B12:D12"/>
    <mergeCell ref="A5:G5"/>
    <mergeCell ref="A6:G6"/>
    <mergeCell ref="A7:G7"/>
    <mergeCell ref="A8:D10"/>
  </mergeCells>
  <printOptions gridLine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0" sqref="G10"/>
    </sheetView>
  </sheetViews>
  <sheetFormatPr defaultColWidth="12.7109375" defaultRowHeight="12.75"/>
  <cols>
    <col min="1" max="1" width="16.140625" style="37" customWidth="1"/>
    <col min="2" max="2" width="14.28125" style="37" customWidth="1"/>
    <col min="3" max="16384" width="12.7109375" style="37" customWidth="1"/>
  </cols>
  <sheetData>
    <row r="1" spans="1:6" ht="30">
      <c r="A1" s="32"/>
      <c r="B1" s="33" t="s">
        <v>226</v>
      </c>
      <c r="C1" s="33" t="s">
        <v>227</v>
      </c>
      <c r="D1" s="34" t="s">
        <v>228</v>
      </c>
      <c r="E1" s="35" t="s">
        <v>229</v>
      </c>
      <c r="F1" s="36" t="s">
        <v>230</v>
      </c>
    </row>
    <row r="2" spans="1:11" ht="15">
      <c r="A2" s="38" t="s">
        <v>231</v>
      </c>
      <c r="B2" s="53">
        <v>22</v>
      </c>
      <c r="C2" s="39">
        <v>27</v>
      </c>
      <c r="D2" s="40">
        <f>B2*C2*12</f>
        <v>7128</v>
      </c>
      <c r="E2" s="41">
        <v>75.5</v>
      </c>
      <c r="F2" s="42">
        <f>E2*B2*12</f>
        <v>19932</v>
      </c>
      <c r="G2" s="43">
        <f>F2/D2-1</f>
        <v>1.7962962962962963</v>
      </c>
      <c r="J2" s="51"/>
      <c r="K2" s="51"/>
    </row>
    <row r="3" spans="1:11" ht="15">
      <c r="A3" s="38" t="s">
        <v>232</v>
      </c>
      <c r="B3" s="54">
        <v>5</v>
      </c>
      <c r="C3" s="39">
        <v>44.5</v>
      </c>
      <c r="D3" s="44">
        <f>B3*C3*12</f>
        <v>2670</v>
      </c>
      <c r="E3" s="41">
        <v>124</v>
      </c>
      <c r="F3" s="45">
        <f>E3*B3*12</f>
        <v>7440</v>
      </c>
      <c r="G3" s="43">
        <f>F3/D3-1</f>
        <v>1.7865168539325844</v>
      </c>
      <c r="J3" s="51"/>
      <c r="K3" s="51"/>
    </row>
    <row r="4" spans="1:6" ht="15">
      <c r="A4" s="46" t="s">
        <v>233</v>
      </c>
      <c r="B4" s="47">
        <f>+B2+B3</f>
        <v>27</v>
      </c>
      <c r="C4" s="45"/>
      <c r="D4" s="44">
        <f>+D2+D3</f>
        <v>9798</v>
      </c>
      <c r="E4" s="42"/>
      <c r="F4" s="41">
        <f>+F2+F3</f>
        <v>27372</v>
      </c>
    </row>
    <row r="5" spans="5:7" ht="14.25">
      <c r="E5" s="48" t="s">
        <v>234</v>
      </c>
      <c r="F5" s="49">
        <v>27378</v>
      </c>
      <c r="G5" s="37" t="s">
        <v>235</v>
      </c>
    </row>
    <row r="6" spans="1:7" ht="15">
      <c r="A6" s="37" t="s">
        <v>236</v>
      </c>
      <c r="E6" s="48" t="s">
        <v>237</v>
      </c>
      <c r="F6" s="50">
        <f>+F5-F4</f>
        <v>6</v>
      </c>
      <c r="G6" s="52"/>
    </row>
    <row r="7" ht="14.25">
      <c r="A7" s="37" t="s">
        <v>238</v>
      </c>
    </row>
    <row r="9" spans="1:3" ht="15">
      <c r="A9" s="65"/>
      <c r="B9" s="65"/>
      <c r="C9" s="65"/>
    </row>
  </sheetData>
  <sheetProtection/>
  <mergeCells count="1">
    <mergeCell ref="A9:C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IPUC</dc:creator>
  <cp:keywords/>
  <dc:description/>
  <cp:lastModifiedBy>Bob Hansen</cp:lastModifiedBy>
  <cp:lastPrinted>2023-03-06T23:45:04Z</cp:lastPrinted>
  <dcterms:created xsi:type="dcterms:W3CDTF">2006-05-24T17:52:52Z</dcterms:created>
  <dcterms:modified xsi:type="dcterms:W3CDTF">2023-03-06T23:45:07Z</dcterms:modified>
  <cp:category/>
  <cp:version/>
  <cp:contentType/>
  <cp:contentStatus/>
</cp:coreProperties>
</file>